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90" windowWidth="16215" windowHeight="8190" tabRatio="925" firstSheet="7" activeTab="18"/>
  </bookViews>
  <sheets>
    <sheet name="Sheet1" sheetId="26" r:id="rId1"/>
    <sheet name="Summary" sheetId="24" r:id="rId2"/>
    <sheet name="ප්‍රතිපාදන 2017" sheetId="25" r:id="rId3"/>
    <sheet name="Sheet2" sheetId="28" r:id="rId4"/>
    <sheet name=" වැටුප් හා චෙතන 1,001" sheetId="1" r:id="rId5"/>
    <sheet name="අතිකාල හා නි. වැටුප් 1,002" sheetId="2" r:id="rId6"/>
    <sheet name="අනෙකුත් දීමනා 1,003" sheetId="3" r:id="rId7"/>
    <sheet name="ගමන් වියදම් 1,101" sheetId="4" r:id="rId8"/>
    <sheet name=" ලිපිද්‍රව්‍ය හා කාර්.උපක 1,201" sheetId="5" r:id="rId9"/>
    <sheet name="ඉන්ධන හා ලි.තෙල් 1,202" sheetId="6" r:id="rId10"/>
    <sheet name="වෙනත්  1,205" sheetId="7" r:id="rId11"/>
    <sheet name="වාහන 1,301" sheetId="8" r:id="rId12"/>
    <sheet name="යන්ත්‍ර සහ යන්ත්‍රෝප 1,302" sheetId="9" r:id="rId13"/>
    <sheet name="ගොඩනැගිලි ශ්‍රාවස්ති බත 1,303 i" sheetId="10" r:id="rId14"/>
    <sheet name="ගොඩනැගිලි ප්‍රා.ඉංජි 1,303 ii" sheetId="11" r:id="rId15"/>
    <sheet name="තැපැල් හා විදුලි සංදේශ 1,402 " sheetId="12" r:id="rId16"/>
    <sheet name="විදුලිය හා ජලය 1,403 " sheetId="13" r:id="rId17"/>
    <sheet name="වරිපනම් හා බදුකුලී 1,404 " sheetId="14" r:id="rId18"/>
    <sheet name="වෙනත්. 1,405" sheetId="15" r:id="rId19"/>
    <sheet name="දේපළණය පොළී 1,506" sheetId="16" r:id="rId20"/>
    <sheet name="වෙනත් 1,703" sheetId="17" r:id="rId21"/>
    <sheet name="ගෘහභාණ්ඩ හා කාර් උපකරණ 2,102" sheetId="20" r:id="rId22"/>
    <sheet name="යන්ත්‍ර සහ යන්ත්‍රාපකරණ 2,103" sheetId="21" r:id="rId23"/>
    <sheet name="ලගම පාසල" sheetId="27" r:id="rId24"/>
    <sheet name="ගොඩනැගිලි හා ඉදිකිරීම 2,104" sheetId="18" r:id="rId25"/>
    <sheet name="යන්ත්‍ර සහ යන්ත්‍රෝපකරණ 2,002 " sheetId="19" r:id="rId26"/>
    <sheet name="2,104  12" sheetId="22" r:id="rId27"/>
    <sheet name="2,104  16" sheetId="23" r:id="rId28"/>
  </sheets>
  <definedNames>
    <definedName name="_xlnm._FilterDatabase" localSheetId="2" hidden="1">'ප්‍රතිපාදන 2017'!$B$5:$E$5</definedName>
    <definedName name="_xlnm.Print_Area" localSheetId="8">' ලිපිද්‍රව්‍ය හා කාර්.උපක 1,201'!$C$3:$J$32</definedName>
    <definedName name="_xlnm.Print_Area" localSheetId="4">' වැටුප් හා චෙතන 1,001'!$C$3:$J$30</definedName>
    <definedName name="_xlnm.Print_Area" localSheetId="0">Sheet1!$B$3:$H$27</definedName>
    <definedName name="_xlnm.Print_Area" localSheetId="3">Sheet2!$B$1:$I$23</definedName>
    <definedName name="_xlnm.Print_Area" localSheetId="1">Summary!$A$2:$J$52</definedName>
    <definedName name="_xlnm.Print_Area" localSheetId="5">'අතිකාල හා නි. වැටුප් 1,002'!$C$3:$J$32</definedName>
    <definedName name="_xlnm.Print_Area" localSheetId="6">'අනෙකුත් දීමනා 1,003'!$C$3:$J$32</definedName>
    <definedName name="_xlnm.Print_Area" localSheetId="9">'ඉන්ධන හා ලි.තෙල් 1,202'!$C$3:$J$32</definedName>
    <definedName name="_xlnm.Print_Area" localSheetId="7">'ගමන් වියදම් 1,101'!$C$3:$J$32</definedName>
    <definedName name="_xlnm.Print_Area" localSheetId="21">'ගෘහභාණ්ඩ හා කාර් උපකරණ 2,102'!$C$3:$J$32</definedName>
    <definedName name="_xlnm.Print_Area" localSheetId="14">'ගොඩනැගිලි ප්‍රා.ඉංජි 1,303 ii'!$C$3:$J$32</definedName>
    <definedName name="_xlnm.Print_Area" localSheetId="13">'ගොඩනැගිලි ශ්‍රාවස්ති බත 1,303 i'!$C$3:$J$32</definedName>
    <definedName name="_xlnm.Print_Area" localSheetId="15">'තැපැල් හා විදුලි සංදේශ 1,402 '!$C$3:$J$32</definedName>
    <definedName name="_xlnm.Print_Area" localSheetId="19">'දේපළණය පොළී 1,506'!$C$3:$J$32</definedName>
    <definedName name="_xlnm.Print_Area" localSheetId="22">'යන්ත්‍ර සහ යන්ත්‍රාපකරණ 2,103'!$C$3:$J$32</definedName>
    <definedName name="_xlnm.Print_Area" localSheetId="12">'යන්ත්‍ර සහ යන්ත්‍රෝප 1,302'!$C$3:$J$32</definedName>
    <definedName name="_xlnm.Print_Area" localSheetId="17">'වරිපනම් හා බදුකුලී 1,404 '!$C$3:$J$32</definedName>
    <definedName name="_xlnm.Print_Area" localSheetId="11">'වාහන 1,301'!$C$3:$J$32</definedName>
    <definedName name="_xlnm.Print_Area" localSheetId="16">'විදුලිය හා ජලය 1,403 '!$C$3:$J$32</definedName>
    <definedName name="_xlnm.Print_Area" localSheetId="10">'වෙනත්  1,205'!$C$3:$J$32</definedName>
    <definedName name="_xlnm.Print_Area" localSheetId="20">'වෙනත් 1,703'!$C$3:$J$32</definedName>
    <definedName name="_xlnm.Print_Area" localSheetId="18">'වෙනත්. 1,405'!$C$3:$J$32</definedName>
    <definedName name="_xlnm.Print_Titles" localSheetId="4">' වැටුප් හා චෙතන 1,001'!$3:$5</definedName>
  </definedNames>
  <calcPr calcId="124519"/>
</workbook>
</file>

<file path=xl/calcChain.xml><?xml version="1.0" encoding="utf-8"?>
<calcChain xmlns="http://schemas.openxmlformats.org/spreadsheetml/2006/main">
  <c r="H37" i="15"/>
  <c r="G37"/>
  <c r="H36"/>
  <c r="G36"/>
  <c r="H21" i="1" l="1"/>
  <c r="H22" s="1"/>
  <c r="H23" s="1"/>
  <c r="G21"/>
  <c r="G22" s="1"/>
  <c r="G23" s="1"/>
  <c r="H34" i="15" l="1"/>
  <c r="H35" s="1"/>
  <c r="G34"/>
  <c r="G35" s="1"/>
  <c r="H21" i="6"/>
  <c r="H22" s="1"/>
  <c r="H23" s="1"/>
  <c r="G21"/>
  <c r="G22" s="1"/>
  <c r="G23" s="1"/>
  <c r="H23" i="2"/>
  <c r="H24" s="1"/>
  <c r="G23"/>
  <c r="G24" s="1"/>
  <c r="H25" i="7" l="1"/>
  <c r="H26" s="1"/>
  <c r="G25"/>
  <c r="G26" s="1"/>
  <c r="H31" i="15"/>
  <c r="H32" s="1"/>
  <c r="H33" s="1"/>
  <c r="G31"/>
  <c r="G32" s="1"/>
  <c r="G33" s="1"/>
  <c r="H20" i="16" l="1"/>
  <c r="H21" s="1"/>
  <c r="G20"/>
  <c r="G21" s="1"/>
  <c r="H24" i="9"/>
  <c r="H25" s="1"/>
  <c r="H26" s="1"/>
  <c r="G24"/>
  <c r="G25" s="1"/>
  <c r="G26" s="1"/>
  <c r="H28" i="15"/>
  <c r="H29" s="1"/>
  <c r="H30" s="1"/>
  <c r="G28"/>
  <c r="G29" s="1"/>
  <c r="G30" s="1"/>
  <c r="H23" i="9" l="1"/>
  <c r="G23"/>
  <c r="H21" i="2"/>
  <c r="H22" s="1"/>
  <c r="G21"/>
  <c r="G22" s="1"/>
  <c r="H25" i="15"/>
  <c r="H26" s="1"/>
  <c r="H27" s="1"/>
  <c r="G25"/>
  <c r="G26" s="1"/>
  <c r="G27" s="1"/>
  <c r="H21" i="4" l="1"/>
  <c r="H22" s="1"/>
  <c r="H23" s="1"/>
  <c r="H24" s="1"/>
  <c r="H25" s="1"/>
  <c r="G21"/>
  <c r="G22" s="1"/>
  <c r="G23" s="1"/>
  <c r="G24" s="1"/>
  <c r="G25" s="1"/>
  <c r="H21" i="7" l="1"/>
  <c r="H22" s="1"/>
  <c r="H23" s="1"/>
  <c r="H24" s="1"/>
  <c r="G21"/>
  <c r="G22" s="1"/>
  <c r="G23" s="1"/>
  <c r="G24" s="1"/>
  <c r="H10" i="20" l="1"/>
  <c r="H9"/>
  <c r="H11" s="1"/>
  <c r="H12" s="1"/>
  <c r="H13" s="1"/>
  <c r="H8"/>
  <c r="H7"/>
  <c r="H14"/>
  <c r="H15"/>
  <c r="H16"/>
  <c r="G8"/>
  <c r="G7"/>
  <c r="G9"/>
  <c r="G10"/>
  <c r="G11" s="1"/>
  <c r="G12" s="1"/>
  <c r="G13" s="1"/>
  <c r="G14" s="1"/>
  <c r="G15" s="1"/>
  <c r="G16" s="1"/>
  <c r="G15" i="14" l="1"/>
  <c r="H9" i="10" l="1"/>
  <c r="H10" s="1"/>
  <c r="H11" s="1"/>
  <c r="H12" s="1"/>
  <c r="H13" s="1"/>
  <c r="H14" s="1"/>
  <c r="H15" s="1"/>
  <c r="H8"/>
  <c r="H7"/>
  <c r="G9"/>
  <c r="G10" s="1"/>
  <c r="G11" s="1"/>
  <c r="G12" s="1"/>
  <c r="G13" s="1"/>
  <c r="G14" s="1"/>
  <c r="G15" s="1"/>
  <c r="G8"/>
  <c r="G7"/>
  <c r="H9" i="21"/>
  <c r="H10" s="1"/>
  <c r="H11" s="1"/>
  <c r="H12" s="1"/>
  <c r="H13" s="1"/>
  <c r="H8"/>
  <c r="G9"/>
  <c r="G10" s="1"/>
  <c r="G11" s="1"/>
  <c r="G12" s="1"/>
  <c r="G8"/>
  <c r="H7"/>
  <c r="G7"/>
  <c r="H16" i="14"/>
  <c r="H17" s="1"/>
  <c r="H18" s="1"/>
  <c r="H15"/>
  <c r="G16"/>
  <c r="G17" s="1"/>
  <c r="G18" s="1"/>
  <c r="H9" i="11"/>
  <c r="H10" s="1"/>
  <c r="H11" s="1"/>
  <c r="H12" s="1"/>
  <c r="H13" s="1"/>
  <c r="H14" s="1"/>
  <c r="H15" s="1"/>
  <c r="H8"/>
  <c r="G9"/>
  <c r="G10" s="1"/>
  <c r="G11" s="1"/>
  <c r="G12" s="1"/>
  <c r="G13" s="1"/>
  <c r="G14" s="1"/>
  <c r="G15" s="1"/>
  <c r="G8"/>
  <c r="H7"/>
  <c r="G7"/>
  <c r="H21" i="8"/>
  <c r="H22" s="1"/>
  <c r="H23" s="1"/>
  <c r="H24" s="1"/>
  <c r="G21"/>
  <c r="G22" s="1"/>
  <c r="G23" s="1"/>
  <c r="G24" s="1"/>
  <c r="H21" i="5"/>
  <c r="H22" s="1"/>
  <c r="H23" s="1"/>
  <c r="H24" s="1"/>
  <c r="G21"/>
  <c r="G22" s="1"/>
  <c r="G23" s="1"/>
  <c r="G24" s="1"/>
  <c r="H8" i="9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7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8"/>
  <c r="G7"/>
  <c r="H21" i="15" l="1"/>
  <c r="H22" s="1"/>
  <c r="H23" s="1"/>
  <c r="H24" s="1"/>
  <c r="G21"/>
  <c r="G22" s="1"/>
  <c r="G23" s="1"/>
  <c r="G24" s="1"/>
  <c r="H19" i="13"/>
  <c r="H20" s="1"/>
  <c r="H21" s="1"/>
  <c r="H22" s="1"/>
  <c r="G19"/>
  <c r="G20" s="1"/>
  <c r="G21" s="1"/>
  <c r="G22" s="1"/>
  <c r="H21" i="12"/>
  <c r="H22" s="1"/>
  <c r="H23" s="1"/>
  <c r="H24" s="1"/>
  <c r="H25" s="1"/>
  <c r="G21"/>
  <c r="G22" s="1"/>
  <c r="G23" s="1"/>
  <c r="G24" s="1"/>
  <c r="G25" s="1"/>
  <c r="G7" i="17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G7" i="16"/>
  <c r="G8" s="1"/>
  <c r="G9" s="1"/>
  <c r="G10" s="1"/>
  <c r="G11" s="1"/>
  <c r="G12" s="1"/>
  <c r="G13" s="1"/>
  <c r="G14" s="1"/>
  <c r="G15" s="1"/>
  <c r="G16" s="1"/>
  <c r="G17" s="1"/>
  <c r="G18" s="1"/>
  <c r="G19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G7" i="15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G7" i="13"/>
  <c r="H7"/>
  <c r="G8"/>
  <c r="G9" s="1"/>
  <c r="G10" s="1"/>
  <c r="G11" s="1"/>
  <c r="G12" s="1"/>
  <c r="G13" s="1"/>
  <c r="G14" s="1"/>
  <c r="G15" s="1"/>
  <c r="G16" s="1"/>
  <c r="G17" s="1"/>
  <c r="G18" s="1"/>
  <c r="H8"/>
  <c r="H9" s="1"/>
  <c r="H10" s="1"/>
  <c r="H11" s="1"/>
  <c r="H12" s="1"/>
  <c r="H13" s="1"/>
  <c r="H14" s="1"/>
  <c r="H15" s="1"/>
  <c r="H16" s="1"/>
  <c r="H17" s="1"/>
  <c r="H18" s="1"/>
  <c r="G7" i="12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G7" i="8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G7" i="7"/>
  <c r="H7"/>
  <c r="G8"/>
  <c r="G9" s="1"/>
  <c r="G10" s="1"/>
  <c r="G11" s="1"/>
  <c r="G12" s="1"/>
  <c r="G13" s="1"/>
  <c r="G14" s="1"/>
  <c r="G15" s="1"/>
  <c r="G16" s="1"/>
  <c r="G17" s="1"/>
  <c r="G18" s="1"/>
  <c r="G19" s="1"/>
  <c r="G20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G7" i="6"/>
  <c r="H7"/>
  <c r="G8"/>
  <c r="G9" s="1"/>
  <c r="G10" s="1"/>
  <c r="G11" s="1"/>
  <c r="G12" s="1"/>
  <c r="G13" s="1"/>
  <c r="G14" s="1"/>
  <c r="G15" s="1"/>
  <c r="G16" s="1"/>
  <c r="G17" s="1"/>
  <c r="G18" s="1"/>
  <c r="G19" s="1"/>
  <c r="G20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G7" i="5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/>
  <c r="H9" s="1"/>
  <c r="H10" s="1"/>
  <c r="H11" s="1"/>
  <c r="H12" s="1"/>
  <c r="H13" s="1"/>
  <c r="H14" s="1"/>
  <c r="H15" s="1"/>
  <c r="H16" s="1"/>
  <c r="H17" s="1"/>
  <c r="H18" s="1"/>
  <c r="H19" s="1"/>
  <c r="H20" s="1"/>
  <c r="G7" i="4"/>
  <c r="H7"/>
  <c r="G8"/>
  <c r="G9" s="1"/>
  <c r="G10" s="1"/>
  <c r="G11" s="1"/>
  <c r="G12" s="1"/>
  <c r="G13" s="1"/>
  <c r="G14" s="1"/>
  <c r="G15" s="1"/>
  <c r="G16" s="1"/>
  <c r="G17" s="1"/>
  <c r="G18" s="1"/>
  <c r="G19" s="1"/>
  <c r="G20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G7" i="3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7" i="2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7"/>
  <c r="H8"/>
  <c r="H9" s="1"/>
  <c r="H10" s="1"/>
  <c r="H11" s="1"/>
  <c r="H12" s="1"/>
  <c r="H13" s="1"/>
  <c r="H14" s="1"/>
  <c r="H15" s="1"/>
  <c r="H16" s="1"/>
  <c r="H17" s="1"/>
  <c r="H18" s="1"/>
  <c r="H19" s="1"/>
  <c r="H20" s="1"/>
  <c r="E20" i="18"/>
  <c r="E24" s="1"/>
  <c r="H7" i="3" l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I23" i="28" l="1"/>
  <c r="H5"/>
  <c r="H22" l="1"/>
  <c r="H12"/>
  <c r="H7"/>
  <c r="H16"/>
  <c r="G24"/>
  <c r="H23"/>
  <c r="H21"/>
  <c r="H20"/>
  <c r="H19"/>
  <c r="H18"/>
  <c r="H17"/>
  <c r="H15"/>
  <c r="H14"/>
  <c r="H13"/>
  <c r="H10"/>
  <c r="H9"/>
  <c r="H8"/>
  <c r="H6"/>
  <c r="H4"/>
  <c r="H3"/>
  <c r="F92" i="15"/>
  <c r="H8" i="27"/>
  <c r="G8"/>
  <c r="G9"/>
  <c r="G10"/>
  <c r="G11"/>
  <c r="G12"/>
  <c r="G13"/>
  <c r="G14"/>
  <c r="G15"/>
  <c r="E17"/>
  <c r="E21" s="1"/>
  <c r="H7"/>
  <c r="G7"/>
  <c r="F24" i="28" l="1"/>
  <c r="H11"/>
  <c r="E24"/>
  <c r="H9" i="27"/>
  <c r="H10" s="1"/>
  <c r="H11" s="1"/>
  <c r="H12" s="1"/>
  <c r="H13" s="1"/>
  <c r="H14" s="1"/>
  <c r="H15" s="1"/>
  <c r="E39" i="20" l="1"/>
  <c r="E61" i="4"/>
  <c r="E61" i="1"/>
  <c r="F61" i="17" l="1"/>
  <c r="E61"/>
  <c r="I30" i="24" s="1"/>
  <c r="F66" i="12"/>
  <c r="E66"/>
  <c r="E66" i="9"/>
  <c r="F59" i="3"/>
  <c r="E59"/>
  <c r="E70" i="12" l="1"/>
  <c r="I13" i="24"/>
  <c r="E63" i="3"/>
  <c r="E65" i="17"/>
  <c r="J30" i="24" s="1"/>
  <c r="I25"/>
  <c r="F61" i="16" l="1"/>
  <c r="E61" s="1"/>
  <c r="E65" s="1"/>
  <c r="E92" i="15"/>
  <c r="E96" s="1"/>
  <c r="F59" i="14"/>
  <c r="E59" s="1"/>
  <c r="E63" s="1"/>
  <c r="F64" i="13"/>
  <c r="E64" s="1"/>
  <c r="I26" i="24" s="1"/>
  <c r="G54" i="10"/>
  <c r="G55" s="1"/>
  <c r="G56" s="1"/>
  <c r="G57" s="1"/>
  <c r="G58" s="1"/>
  <c r="G59" s="1"/>
  <c r="H39" i="24"/>
  <c r="H40"/>
  <c r="N31"/>
  <c r="L15"/>
  <c r="O15" s="1"/>
  <c r="L18"/>
  <c r="O18" s="1"/>
  <c r="L20"/>
  <c r="O20" s="1"/>
  <c r="L24"/>
  <c r="O24" s="1"/>
  <c r="E64" i="11"/>
  <c r="E75" i="8"/>
  <c r="E59" i="7"/>
  <c r="E58" i="5"/>
  <c r="H7" i="14"/>
  <c r="H8" s="1"/>
  <c r="H9" s="1"/>
  <c r="H10" s="1"/>
  <c r="H11" s="1"/>
  <c r="H12" s="1"/>
  <c r="H13" s="1"/>
  <c r="H14" s="1"/>
  <c r="I16" i="28" s="1"/>
  <c r="G7" i="14"/>
  <c r="G8" s="1"/>
  <c r="G9" s="1"/>
  <c r="G10" s="1"/>
  <c r="G11" s="1"/>
  <c r="G12" s="1"/>
  <c r="G13" s="1"/>
  <c r="G14" s="1"/>
  <c r="I11" i="28"/>
  <c r="H54" i="10"/>
  <c r="H55" s="1"/>
  <c r="H56" s="1"/>
  <c r="H57" s="1"/>
  <c r="H58" s="1"/>
  <c r="H59" s="1"/>
  <c r="I12" i="28" s="1"/>
  <c r="H43" i="1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I13" i="28" s="1"/>
  <c r="G43" i="1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I6" i="28"/>
  <c r="D24" i="26"/>
  <c r="D21"/>
  <c r="D19"/>
  <c r="D17"/>
  <c r="D16"/>
  <c r="D7"/>
  <c r="D27" l="1"/>
  <c r="I22" i="28"/>
  <c r="I19"/>
  <c r="I18"/>
  <c r="I15"/>
  <c r="I14"/>
  <c r="D15" i="26"/>
  <c r="I10" i="28"/>
  <c r="D14" i="26"/>
  <c r="I9" i="28"/>
  <c r="D12" i="26"/>
  <c r="M20" i="24"/>
  <c r="M24"/>
  <c r="M18"/>
  <c r="M15"/>
  <c r="E58" i="2"/>
  <c r="D23" i="26" l="1"/>
  <c r="D20"/>
  <c r="D6"/>
  <c r="D9"/>
  <c r="F58" i="2"/>
  <c r="I5" i="28" l="1"/>
  <c r="I21"/>
  <c r="D26" i="26"/>
  <c r="D22"/>
  <c r="I17" i="28"/>
  <c r="I7"/>
  <c r="E62" i="2"/>
  <c r="E68" i="13" l="1"/>
  <c r="E52" i="25" l="1"/>
  <c r="J20" i="24" l="1"/>
  <c r="J18"/>
  <c r="I40"/>
  <c r="I39"/>
  <c r="I29"/>
  <c r="E17" i="23"/>
  <c r="E21" s="1"/>
  <c r="E21" i="22"/>
  <c r="E41" i="20"/>
  <c r="E16" i="19"/>
  <c r="E21" s="1"/>
  <c r="I28" i="24"/>
  <c r="I27"/>
  <c r="E68" i="11"/>
  <c r="E62" i="10"/>
  <c r="E66" s="1"/>
  <c r="E70" i="9"/>
  <c r="I21" i="24"/>
  <c r="I19"/>
  <c r="E58" i="6"/>
  <c r="I17" i="24" s="1"/>
  <c r="I16"/>
  <c r="I14"/>
  <c r="I11"/>
  <c r="H48"/>
  <c r="H46"/>
  <c r="H45"/>
  <c r="H30"/>
  <c r="H29"/>
  <c r="H28"/>
  <c r="H27"/>
  <c r="H26"/>
  <c r="H25"/>
  <c r="H23"/>
  <c r="H22"/>
  <c r="H21"/>
  <c r="H19"/>
  <c r="H17"/>
  <c r="H16"/>
  <c r="H14"/>
  <c r="H13"/>
  <c r="J13" s="1"/>
  <c r="H12"/>
  <c r="H11"/>
  <c r="J26" l="1"/>
  <c r="I48"/>
  <c r="K13"/>
  <c r="L13" s="1"/>
  <c r="K25"/>
  <c r="L25" s="1"/>
  <c r="K12"/>
  <c r="L12" s="1"/>
  <c r="O12" s="1"/>
  <c r="K17"/>
  <c r="L17" s="1"/>
  <c r="K28"/>
  <c r="L28" s="1"/>
  <c r="K11"/>
  <c r="L11" s="1"/>
  <c r="K16"/>
  <c r="L16" s="1"/>
  <c r="K22"/>
  <c r="L22" s="1"/>
  <c r="O22" s="1"/>
  <c r="K27"/>
  <c r="L27" s="1"/>
  <c r="K14"/>
  <c r="L14" s="1"/>
  <c r="K21"/>
  <c r="L21" s="1"/>
  <c r="K26"/>
  <c r="L26" s="1"/>
  <c r="K30"/>
  <c r="L30" s="1"/>
  <c r="K19"/>
  <c r="L19" s="1"/>
  <c r="K29"/>
  <c r="L29" s="1"/>
  <c r="K23"/>
  <c r="L23" s="1"/>
  <c r="O23" s="1"/>
  <c r="J27"/>
  <c r="E61" i="6"/>
  <c r="E64" i="1"/>
  <c r="E66" i="4"/>
  <c r="I12" i="24"/>
  <c r="J12" s="1"/>
  <c r="I46"/>
  <c r="J46" s="1"/>
  <c r="E62" i="5"/>
  <c r="I23" i="24"/>
  <c r="J23" s="1"/>
  <c r="J11"/>
  <c r="I45"/>
  <c r="J45" s="1"/>
  <c r="E43" i="20"/>
  <c r="J16" i="24"/>
  <c r="I22"/>
  <c r="J22" s="1"/>
  <c r="E63" i="7"/>
  <c r="E79" i="8"/>
  <c r="H52" i="24"/>
  <c r="H31"/>
  <c r="J14"/>
  <c r="J19"/>
  <c r="J25"/>
  <c r="J29"/>
  <c r="J21"/>
  <c r="J17"/>
  <c r="J28"/>
  <c r="J40"/>
  <c r="J48"/>
  <c r="J39"/>
  <c r="M11" l="1"/>
  <c r="O11"/>
  <c r="M29"/>
  <c r="O29"/>
  <c r="M21"/>
  <c r="O21"/>
  <c r="M16"/>
  <c r="O16"/>
  <c r="M17"/>
  <c r="O17"/>
  <c r="M13"/>
  <c r="O13"/>
  <c r="M14"/>
  <c r="O14"/>
  <c r="M30"/>
  <c r="O30"/>
  <c r="M27"/>
  <c r="O27"/>
  <c r="M25"/>
  <c r="O25"/>
  <c r="M19"/>
  <c r="O19"/>
  <c r="K31"/>
  <c r="L31" s="1"/>
  <c r="M26"/>
  <c r="O26"/>
  <c r="M28"/>
  <c r="O28"/>
  <c r="M23"/>
  <c r="M22"/>
  <c r="M12"/>
  <c r="J31"/>
  <c r="I31"/>
  <c r="I52"/>
  <c r="J52"/>
  <c r="H7" i="23"/>
  <c r="G7"/>
  <c r="H7" i="22"/>
  <c r="G7"/>
  <c r="H7" i="19"/>
  <c r="G7"/>
  <c r="D10" i="26" l="1"/>
  <c r="I8" i="28"/>
  <c r="O31" i="24"/>
  <c r="M31"/>
  <c r="I3" i="28"/>
  <c r="D4" i="26"/>
  <c r="I4" i="28" l="1"/>
  <c r="D5" i="26"/>
</calcChain>
</file>

<file path=xl/sharedStrings.xml><?xml version="1.0" encoding="utf-8"?>
<sst xmlns="http://schemas.openxmlformats.org/spreadsheetml/2006/main" count="732" uniqueCount="150">
  <si>
    <t xml:space="preserve">දිනය </t>
  </si>
  <si>
    <t>කාර්යාලය</t>
  </si>
  <si>
    <t>නිකුත් කිරීම්</t>
  </si>
  <si>
    <t>පවරා ගැනීම්</t>
  </si>
  <si>
    <t>සමුච්චිත එකතුව</t>
  </si>
  <si>
    <t>ශේෂය</t>
  </si>
  <si>
    <t>වි.ලි</t>
  </si>
  <si>
    <t>මා.නි</t>
  </si>
  <si>
    <t xml:space="preserve">ඇස්තමේන්තු මුදල         Rs : </t>
  </si>
  <si>
    <t>Head Office</t>
  </si>
  <si>
    <t>Colombo</t>
  </si>
  <si>
    <t>Battaramulla</t>
  </si>
  <si>
    <t>Rathmalana</t>
  </si>
  <si>
    <t>Homagama</t>
  </si>
  <si>
    <t>Gampaha</t>
  </si>
  <si>
    <t>Minuwangoda</t>
  </si>
  <si>
    <t>Biyagama</t>
  </si>
  <si>
    <t>Wattala</t>
  </si>
  <si>
    <t>Nigambo</t>
  </si>
  <si>
    <t>Mathugama</t>
  </si>
  <si>
    <t>Panadura</t>
  </si>
  <si>
    <t>Horana</t>
  </si>
  <si>
    <t xml:space="preserve">          යන්ත්‍ර සහ යන්ත්‍රෝපකරණ       2,002</t>
  </si>
  <si>
    <t xml:space="preserve">          ගොඩනැගිලි හා ඉදිකිරීම්        2104/12</t>
  </si>
  <si>
    <t xml:space="preserve">          ගොඩනැගිලි හා ඉදිකිරීම්      2104/16</t>
  </si>
  <si>
    <t>Kaluthara</t>
  </si>
  <si>
    <t>වැයවිෂය</t>
  </si>
  <si>
    <t>සංකේත අං.</t>
  </si>
  <si>
    <t>කාණ්ඩය/වැය විෂය මාතෘකාව</t>
  </si>
  <si>
    <t>පුනරාවර්ථන වියදම්</t>
  </si>
  <si>
    <t>පුද්ගලික පඩිනඩි</t>
  </si>
  <si>
    <t>වැටුප් හා වේතන</t>
  </si>
  <si>
    <t>අතිකාල හා නිවාඩුදින වැටුප්</t>
  </si>
  <si>
    <t>වෙනත් දීමනා</t>
  </si>
  <si>
    <t>දේශීය</t>
  </si>
  <si>
    <t>විදේශීය</t>
  </si>
  <si>
    <t>ලිපි ද්‍රව්‍ය හා කාර්යාලීය අවශ්‍යතා</t>
  </si>
  <si>
    <t>ඉන්ධන හා ලිහිසි තෙල්</t>
  </si>
  <si>
    <t>නිළ ඇඳුම්</t>
  </si>
  <si>
    <t xml:space="preserve">වෙනත් </t>
  </si>
  <si>
    <t>යාන්ත්‍රික හා විදුලි උපකරණ</t>
  </si>
  <si>
    <t>වාහන</t>
  </si>
  <si>
    <t>යන්ත්‍ර සහ යන්ත්‍රෝපකරණ</t>
  </si>
  <si>
    <t>ගොඩනැගිලි</t>
  </si>
  <si>
    <t>ප්‍රවාහන</t>
  </si>
  <si>
    <t>තැපැල් හා විදුලි සංදේශ සේවා</t>
  </si>
  <si>
    <t>විදුලිය හා ජලය</t>
  </si>
  <si>
    <t>කුලී වරිපනම් හා බදු</t>
  </si>
  <si>
    <t>වෙනත්</t>
  </si>
  <si>
    <t>දේපල ණය පොළිය</t>
  </si>
  <si>
    <t>මුඵ පුනරාවර්ථන වියදම</t>
  </si>
  <si>
    <t>මූලධන වියදම්</t>
  </si>
  <si>
    <t>යන්ත්‍රසූත්‍ර හා සවිකිරීම් උපකරණ</t>
  </si>
  <si>
    <t>වෙනත් මූලධන වත්කම්</t>
  </si>
  <si>
    <t>ඉදිකිරීම්</t>
  </si>
  <si>
    <t>ගෘහභාණ්ඩ හා කාර්යාලීය අවශ්‍යතා</t>
  </si>
  <si>
    <t>ගොඩනැගිලි (විශේෂ ව්‍යාපෘති)</t>
  </si>
  <si>
    <t>ඉඩම් හා ඉඩම් වැඩිදියුණු කිරීම</t>
  </si>
  <si>
    <t>මුඵ මුලධන වියදම</t>
  </si>
  <si>
    <t>: පළාත් ඉජිනේරු කාර්යාංශය</t>
  </si>
  <si>
    <t>ශීර්ෂය</t>
  </si>
  <si>
    <t>: 110</t>
  </si>
  <si>
    <t>වැඩසටහන</t>
  </si>
  <si>
    <t>: 03 පළාත්සභා පරිපාලනය</t>
  </si>
  <si>
    <t xml:space="preserve">  </t>
  </si>
  <si>
    <t>ව්‍යාපෘතිය</t>
  </si>
  <si>
    <t>: 01 සාමාන්‍ය පරිපාලනය සහ ගොඩනැගිලි ඉදිකිරීම් සහ නඩත්තු කටයුතු</t>
  </si>
  <si>
    <t>මූලධන වත්කම් පුනරුත්ථාපනය හා වැඩිදියුණු කිරීම්</t>
  </si>
  <si>
    <t>Balance</t>
  </si>
  <si>
    <t>සත්‍ය ප්‍රතිපාදන නිකුත්කිරීම්</t>
  </si>
  <si>
    <t>ප්‍රතිපාදන ඉතිරිය</t>
  </si>
  <si>
    <t>ප්‍රතිපාදන ඇස්තමේන්තුව</t>
  </si>
  <si>
    <t xml:space="preserve">වැයවිෂය / සංකේත  </t>
  </si>
  <si>
    <t>දිනය</t>
  </si>
  <si>
    <t>1303 (II)</t>
  </si>
  <si>
    <t>2102/12</t>
  </si>
  <si>
    <t xml:space="preserve">Shawastri </t>
  </si>
  <si>
    <t>වැය විෂය</t>
  </si>
  <si>
    <t>1303 (i)</t>
  </si>
  <si>
    <t>1303 (ii)</t>
  </si>
  <si>
    <t>2016.03.21</t>
  </si>
  <si>
    <t>තවදුරටත් නිකුත්කල හැකි ප්‍රතිපාදන</t>
  </si>
  <si>
    <t>15% අඩුකල පසු වියදම් කල හැකි ප්‍රතිපාදන</t>
  </si>
  <si>
    <t>2016.07.31</t>
  </si>
  <si>
    <t>සත්‍ය වියදම</t>
  </si>
  <si>
    <t>සත්‍ය ඉතිරිය</t>
  </si>
  <si>
    <t>2016.08.01 to 2016.12.31</t>
  </si>
  <si>
    <t>2016.12.06</t>
  </si>
  <si>
    <t>පරිපූරක ලැබීම්</t>
  </si>
  <si>
    <t>ප්‍රතිපාදන මාරු කිරීම්</t>
  </si>
  <si>
    <t>2104/16</t>
  </si>
  <si>
    <t xml:space="preserve">         ළගම පාසල හොදම පාසල        2,104/16</t>
  </si>
  <si>
    <t>Chief Secretary</t>
  </si>
  <si>
    <t>මූල්‍යකරණය - 11</t>
  </si>
  <si>
    <t>DATE</t>
  </si>
  <si>
    <t>BALANCE</t>
  </si>
  <si>
    <t>ISSUE</t>
  </si>
  <si>
    <t>TAKE OVER</t>
  </si>
  <si>
    <t>TOTAL COST</t>
  </si>
  <si>
    <t xml:space="preserve"> වැටුප් හා වේතන</t>
  </si>
  <si>
    <t>SALARY AND WAGES           1001</t>
  </si>
  <si>
    <t>BRANCH</t>
  </si>
  <si>
    <t>ESTIMATE     Rs:</t>
  </si>
  <si>
    <t>Signature</t>
  </si>
  <si>
    <t>Au.Signa</t>
  </si>
  <si>
    <t>OVERTIME &amp; HOLIDAY PAY           1002</t>
  </si>
  <si>
    <t>OTHER ALLOWANCES          1003</t>
  </si>
  <si>
    <t>TRAVELLING EXPENSES - DOMESTIC    1101</t>
  </si>
  <si>
    <t>STATIONERY &amp; OFFICE REQUISITIES           1201</t>
  </si>
  <si>
    <t>OTHERS           1205</t>
  </si>
  <si>
    <t>VEHICLES           1301</t>
  </si>
  <si>
    <t>PLANT,MACHINERY &amp; EQUIPMENT           1302</t>
  </si>
  <si>
    <t>BUILDINGS (SRAVASTHI &amp; BATTARAMULLA PREMISES)       1303 (i)</t>
  </si>
  <si>
    <t>POSTAL &amp; COMMUNICATION           1402</t>
  </si>
  <si>
    <t>ELECTRICITY &amp; WATER           1403</t>
  </si>
  <si>
    <t>RENTS,RATES,HIRE CHARGES &amp; LOCAL TAXES          1404</t>
  </si>
  <si>
    <t>OTHERS        1405</t>
  </si>
  <si>
    <t>PROPERTY LOAN INTEREST           1506</t>
  </si>
  <si>
    <t>OTHER          1703</t>
  </si>
  <si>
    <t>FURNITURE &amp; OFFICE EQUIPMENT         2102/12</t>
  </si>
  <si>
    <t>PLAN,MACHINERY &amp; EQUIPMENT           2103/12</t>
  </si>
  <si>
    <t>BUILDING AND STUCTURES           2104/12</t>
  </si>
  <si>
    <t xml:space="preserve">  අතිකාල හා නි. වැටුප්  </t>
  </si>
  <si>
    <t xml:space="preserve"> අනෙකුත් දීමනා </t>
  </si>
  <si>
    <t xml:space="preserve">ගමන් වියදම්  </t>
  </si>
  <si>
    <t xml:space="preserve"> ලිපිද්‍රව්‍ය හා කාර්.උපකරණ</t>
  </si>
  <si>
    <t xml:space="preserve">        වෙනත් </t>
  </si>
  <si>
    <t xml:space="preserve">  වාහන  </t>
  </si>
  <si>
    <t xml:space="preserve">යන්ත්‍ර සහ යන්ත්‍රෝප    </t>
  </si>
  <si>
    <t xml:space="preserve">ගොඩනැගිලි ශ්‍රාවස්ති/බත්   </t>
  </si>
  <si>
    <t xml:space="preserve">  ගොඩනැගිලි ප්‍රා.ඉංජි  </t>
  </si>
  <si>
    <t xml:space="preserve"> තැපැල් හා විදුලි සංදේශ </t>
  </si>
  <si>
    <t xml:space="preserve">විදුලිය හා ජලය </t>
  </si>
  <si>
    <t xml:space="preserve"> වරිපනම් හා බදුකුලී   </t>
  </si>
  <si>
    <t xml:space="preserve">           වෙනත්  </t>
  </si>
  <si>
    <t xml:space="preserve"> දේපළණය පොළී</t>
  </si>
  <si>
    <t xml:space="preserve">          වෙනත්</t>
  </si>
  <si>
    <t xml:space="preserve"> ගෘහභාණ්ඩ හා කාර් උපකරණ</t>
  </si>
  <si>
    <t xml:space="preserve">යන්ත්‍ර සහ යන්ත්‍රාපකරණ </t>
  </si>
  <si>
    <t xml:space="preserve">ගොඩනැගිලි හා ඉදිකිරීම්  </t>
  </si>
  <si>
    <t xml:space="preserve">          ඉන්ධන හා ලි.තෙල්</t>
  </si>
  <si>
    <t xml:space="preserve">                    FUEL           1202</t>
  </si>
  <si>
    <t>BUILDINGS (REGIONAL ENGINEERING OFFICE)      1303 (ii)</t>
  </si>
  <si>
    <t>Kaluthra</t>
  </si>
  <si>
    <t>2017 වර්ෂය ආරම්භක ප්‍රතිපාදන</t>
  </si>
  <si>
    <t>2017 අවසාන ප්‍රතිඵලය</t>
  </si>
  <si>
    <t>2017 ප්‍රතිපාදන ඉතිරිය</t>
  </si>
  <si>
    <t>Commission</t>
  </si>
  <si>
    <t>Madurawala</t>
  </si>
  <si>
    <t>Negambo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</si>
</sst>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#,##0.00;[Red]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name val="Amila Old *"/>
      <family val="2"/>
    </font>
    <font>
      <sz val="10"/>
      <name val="Amila Old *"/>
      <family val="2"/>
    </font>
    <font>
      <sz val="12"/>
      <name val="Amila Old *"/>
      <family val="2"/>
    </font>
    <font>
      <sz val="14"/>
      <name val="Amila Old *"/>
      <family val="2"/>
    </font>
    <font>
      <sz val="12"/>
      <name val="Iskoola Pota"/>
      <family val="2"/>
    </font>
    <font>
      <u/>
      <sz val="12"/>
      <name val="Amila Old *"/>
      <family val="2"/>
    </font>
    <font>
      <sz val="10"/>
      <color theme="7" tint="-0.249977111117893"/>
      <name val="Amila Old *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name val="Amila Old *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Amila Old *"/>
    </font>
    <font>
      <b/>
      <sz val="10"/>
      <name val="Amila Old *"/>
    </font>
    <font>
      <b/>
      <sz val="12"/>
      <name val="Amila Old *"/>
    </font>
    <font>
      <sz val="12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6" fillId="0" borderId="0" xfId="0" applyFont="1" applyAlignment="1"/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2" fillId="2" borderId="2" xfId="2" applyFont="1" applyBorder="1" applyAlignment="1">
      <alignment horizontal="center"/>
    </xf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43" fontId="3" fillId="3" borderId="12" xfId="1" applyFont="1" applyFill="1" applyBorder="1" applyAlignment="1"/>
    <xf numFmtId="0" fontId="6" fillId="3" borderId="13" xfId="0" applyFont="1" applyFill="1" applyBorder="1" applyAlignment="1"/>
    <xf numFmtId="43" fontId="7" fillId="0" borderId="9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9" xfId="0" applyFont="1" applyFill="1" applyBorder="1"/>
    <xf numFmtId="0" fontId="10" fillId="0" borderId="20" xfId="0" applyFont="1" applyFill="1" applyBorder="1"/>
    <xf numFmtId="0" fontId="10" fillId="0" borderId="21" xfId="0" applyFont="1" applyFill="1" applyBorder="1"/>
    <xf numFmtId="0" fontId="9" fillId="0" borderId="22" xfId="0" applyFont="1" applyFill="1" applyBorder="1"/>
    <xf numFmtId="0" fontId="10" fillId="0" borderId="23" xfId="0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0" fontId="9" fillId="0" borderId="0" xfId="0" applyFont="1" applyFill="1" applyBorder="1"/>
    <xf numFmtId="0" fontId="9" fillId="0" borderId="25" xfId="0" applyFont="1" applyFill="1" applyBorder="1"/>
    <xf numFmtId="0" fontId="10" fillId="0" borderId="24" xfId="0" applyFont="1" applyFill="1" applyBorder="1"/>
    <xf numFmtId="0" fontId="10" fillId="0" borderId="0" xfId="0" applyFont="1" applyFill="1" applyBorder="1"/>
    <xf numFmtId="0" fontId="11" fillId="0" borderId="25" xfId="0" applyFont="1" applyFill="1" applyBorder="1"/>
    <xf numFmtId="0" fontId="12" fillId="0" borderId="0" xfId="0" applyFont="1" applyFill="1" applyBorder="1"/>
    <xf numFmtId="0" fontId="10" fillId="0" borderId="26" xfId="0" applyFont="1" applyFill="1" applyBorder="1"/>
    <xf numFmtId="0" fontId="9" fillId="0" borderId="27" xfId="0" applyFont="1" applyFill="1" applyBorder="1"/>
    <xf numFmtId="0" fontId="10" fillId="0" borderId="25" xfId="0" applyFont="1" applyFill="1" applyBorder="1"/>
    <xf numFmtId="0" fontId="9" fillId="0" borderId="0" xfId="0" applyFont="1" applyFill="1"/>
    <xf numFmtId="0" fontId="9" fillId="0" borderId="21" xfId="0" applyFont="1" applyFill="1" applyBorder="1"/>
    <xf numFmtId="0" fontId="10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16" fillId="0" borderId="0" xfId="0" applyFont="1"/>
    <xf numFmtId="4" fontId="15" fillId="0" borderId="25" xfId="0" applyNumberFormat="1" applyFont="1" applyFill="1" applyBorder="1"/>
    <xf numFmtId="43" fontId="15" fillId="0" borderId="25" xfId="1" applyFont="1" applyFill="1" applyBorder="1"/>
    <xf numFmtId="43" fontId="15" fillId="0" borderId="23" xfId="1" applyFont="1" applyFill="1" applyBorder="1"/>
    <xf numFmtId="43" fontId="15" fillId="0" borderId="27" xfId="1" applyFont="1" applyFill="1" applyBorder="1"/>
    <xf numFmtId="43" fontId="15" fillId="0" borderId="0" xfId="1" applyFont="1" applyFill="1" applyBorder="1"/>
    <xf numFmtId="43" fontId="15" fillId="0" borderId="21" xfId="1" applyFont="1" applyFill="1" applyBorder="1"/>
    <xf numFmtId="43" fontId="15" fillId="0" borderId="3" xfId="1" applyFont="1" applyFill="1" applyBorder="1"/>
    <xf numFmtId="43" fontId="15" fillId="0" borderId="27" xfId="1" applyFont="1" applyFill="1" applyBorder="1" applyAlignment="1">
      <alignment horizontal="right"/>
    </xf>
    <xf numFmtId="43" fontId="16" fillId="0" borderId="0" xfId="1" applyFont="1"/>
    <xf numFmtId="0" fontId="7" fillId="0" borderId="28" xfId="0" applyFont="1" applyBorder="1" applyAlignment="1">
      <alignment horizontal="center"/>
    </xf>
    <xf numFmtId="43" fontId="7" fillId="0" borderId="29" xfId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3" fontId="7" fillId="0" borderId="30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4" fillId="0" borderId="24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9" xfId="0" applyFont="1" applyFill="1" applyBorder="1"/>
    <xf numFmtId="0" fontId="9" fillId="0" borderId="20" xfId="0" applyFont="1" applyFill="1" applyBorder="1"/>
    <xf numFmtId="0" fontId="8" fillId="0" borderId="17" xfId="0" applyFont="1" applyFill="1" applyBorder="1"/>
    <xf numFmtId="0" fontId="17" fillId="0" borderId="17" xfId="0" applyFont="1" applyFill="1" applyBorder="1" applyAlignment="1"/>
    <xf numFmtId="0" fontId="17" fillId="0" borderId="18" xfId="0" applyFont="1" applyFill="1" applyBorder="1" applyAlignment="1"/>
    <xf numFmtId="0" fontId="17" fillId="0" borderId="19" xfId="0" applyFont="1" applyFill="1" applyBorder="1" applyAlignment="1"/>
    <xf numFmtId="0" fontId="20" fillId="0" borderId="19" xfId="0" applyFont="1" applyFill="1" applyBorder="1" applyAlignment="1">
      <alignment horizontal="center"/>
    </xf>
    <xf numFmtId="0" fontId="21" fillId="0" borderId="18" xfId="0" applyFont="1" applyFill="1" applyBorder="1"/>
    <xf numFmtId="0" fontId="20" fillId="0" borderId="22" xfId="0" applyFont="1" applyFill="1" applyBorder="1"/>
    <xf numFmtId="0" fontId="22" fillId="0" borderId="21" xfId="0" applyFont="1" applyFill="1" applyBorder="1"/>
    <xf numFmtId="0" fontId="18" fillId="0" borderId="2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2" borderId="31" xfId="2" applyFont="1" applyBorder="1" applyAlignment="1">
      <alignment horizontal="center"/>
    </xf>
    <xf numFmtId="164" fontId="23" fillId="0" borderId="32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65" fontId="23" fillId="0" borderId="7" xfId="1" applyNumberFormat="1" applyFont="1" applyBorder="1" applyAlignment="1">
      <alignment horizontal="center"/>
    </xf>
    <xf numFmtId="165" fontId="23" fillId="0" borderId="34" xfId="1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3" fillId="0" borderId="16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43" fontId="0" fillId="0" borderId="2" xfId="0" applyNumberFormat="1" applyBorder="1"/>
    <xf numFmtId="0" fontId="24" fillId="0" borderId="0" xfId="0" applyFont="1"/>
    <xf numFmtId="0" fontId="24" fillId="0" borderId="0" xfId="0" applyFont="1" applyBorder="1"/>
    <xf numFmtId="43" fontId="24" fillId="0" borderId="0" xfId="1" applyFont="1" applyBorder="1"/>
    <xf numFmtId="164" fontId="7" fillId="0" borderId="1" xfId="0" applyNumberFormat="1" applyFont="1" applyBorder="1" applyAlignment="1">
      <alignment horizontal="center"/>
    </xf>
    <xf numFmtId="0" fontId="0" fillId="0" borderId="0" xfId="0" applyBorder="1"/>
    <xf numFmtId="43" fontId="7" fillId="0" borderId="1" xfId="1" applyFont="1" applyFill="1" applyBorder="1" applyAlignment="1">
      <alignment horizontal="center"/>
    </xf>
    <xf numFmtId="43" fontId="7" fillId="0" borderId="1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/>
    <xf numFmtId="0" fontId="9" fillId="0" borderId="1" xfId="0" applyFont="1" applyFill="1" applyBorder="1" applyAlignment="1">
      <alignment horizontal="right"/>
    </xf>
    <xf numFmtId="0" fontId="12" fillId="0" borderId="35" xfId="0" applyFont="1" applyFill="1" applyBorder="1"/>
    <xf numFmtId="0" fontId="10" fillId="0" borderId="35" xfId="0" applyFont="1" applyFill="1" applyBorder="1"/>
    <xf numFmtId="0" fontId="0" fillId="0" borderId="35" xfId="0" applyBorder="1"/>
    <xf numFmtId="0" fontId="10" fillId="0" borderId="27" xfId="0" applyFont="1" applyFill="1" applyBorder="1"/>
    <xf numFmtId="0" fontId="0" fillId="0" borderId="27" xfId="0" applyBorder="1"/>
    <xf numFmtId="43" fontId="15" fillId="0" borderId="36" xfId="0" applyNumberFormat="1" applyFont="1" applyFill="1" applyBorder="1"/>
    <xf numFmtId="0" fontId="15" fillId="0" borderId="36" xfId="0" applyFont="1" applyFill="1" applyBorder="1"/>
    <xf numFmtId="0" fontId="27" fillId="0" borderId="36" xfId="0" applyFont="1" applyBorder="1"/>
    <xf numFmtId="43" fontId="15" fillId="0" borderId="37" xfId="0" applyNumberFormat="1" applyFont="1" applyFill="1" applyBorder="1"/>
    <xf numFmtId="43" fontId="15" fillId="0" borderId="38" xfId="0" applyNumberFormat="1" applyFont="1" applyFill="1" applyBorder="1"/>
    <xf numFmtId="0" fontId="0" fillId="0" borderId="2" xfId="0" applyBorder="1" applyAlignment="1">
      <alignment horizontal="center" vertical="center"/>
    </xf>
    <xf numFmtId="0" fontId="9" fillId="0" borderId="3" xfId="0" applyFont="1" applyFill="1" applyBorder="1"/>
    <xf numFmtId="0" fontId="12" fillId="0" borderId="20" xfId="0" applyFont="1" applyFill="1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10" fillId="0" borderId="22" xfId="0" applyFont="1" applyFill="1" applyBorder="1"/>
    <xf numFmtId="0" fontId="0" fillId="0" borderId="3" xfId="0" applyBorder="1"/>
    <xf numFmtId="0" fontId="0" fillId="0" borderId="11" xfId="0" applyBorder="1" applyAlignment="1"/>
    <xf numFmtId="0" fontId="0" fillId="0" borderId="12" xfId="0" applyBorder="1"/>
    <xf numFmtId="0" fontId="0" fillId="0" borderId="13" xfId="0" applyBorder="1"/>
    <xf numFmtId="164" fontId="7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3" fontId="7" fillId="0" borderId="15" xfId="1" applyFont="1" applyFill="1" applyBorder="1" applyAlignment="1">
      <alignment horizontal="center"/>
    </xf>
    <xf numFmtId="43" fontId="26" fillId="0" borderId="1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" fontId="15" fillId="0" borderId="0" xfId="0" applyNumberFormat="1" applyFont="1" applyFill="1" applyBorder="1"/>
    <xf numFmtId="43" fontId="15" fillId="0" borderId="0" xfId="1" applyFont="1" applyFill="1" applyBorder="1" applyAlignment="1">
      <alignment horizontal="right"/>
    </xf>
    <xf numFmtId="9" fontId="18" fillId="0" borderId="3" xfId="0" applyNumberFormat="1" applyFont="1" applyFill="1" applyBorder="1" applyAlignment="1">
      <alignment horizontal="center" vertical="center"/>
    </xf>
    <xf numFmtId="9" fontId="18" fillId="0" borderId="3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/>
    <xf numFmtId="43" fontId="15" fillId="0" borderId="1" xfId="1" applyFont="1" applyFill="1" applyBorder="1"/>
    <xf numFmtId="0" fontId="0" fillId="0" borderId="15" xfId="0" applyBorder="1"/>
    <xf numFmtId="0" fontId="0" fillId="0" borderId="23" xfId="0" applyBorder="1"/>
    <xf numFmtId="0" fontId="28" fillId="0" borderId="15" xfId="0" applyFont="1" applyBorder="1" applyAlignment="1">
      <alignment horizontal="center" wrapText="1"/>
    </xf>
    <xf numFmtId="43" fontId="26" fillId="0" borderId="15" xfId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3" fontId="26" fillId="0" borderId="1" xfId="1" applyFont="1" applyBorder="1" applyAlignment="1">
      <alignment horizontal="center"/>
    </xf>
    <xf numFmtId="0" fontId="16" fillId="0" borderId="0" xfId="0" applyFont="1" applyFill="1"/>
    <xf numFmtId="0" fontId="18" fillId="0" borderId="3" xfId="0" applyFont="1" applyFill="1" applyBorder="1" applyAlignment="1">
      <alignment horizontal="center" vertical="center"/>
    </xf>
    <xf numFmtId="4" fontId="15" fillId="0" borderId="23" xfId="0" applyNumberFormat="1" applyFont="1" applyFill="1" applyBorder="1"/>
    <xf numFmtId="43" fontId="16" fillId="0" borderId="23" xfId="1" applyFont="1" applyFill="1" applyBorder="1"/>
    <xf numFmtId="43" fontId="15" fillId="0" borderId="22" xfId="1" applyFont="1" applyFill="1" applyBorder="1"/>
    <xf numFmtId="43" fontId="16" fillId="0" borderId="0" xfId="1" applyFont="1" applyFill="1"/>
    <xf numFmtId="43" fontId="0" fillId="0" borderId="0" xfId="1" applyFont="1"/>
    <xf numFmtId="43" fontId="7" fillId="0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43" fontId="15" fillId="0" borderId="3" xfId="1" applyFont="1" applyFill="1" applyBorder="1" applyAlignment="1">
      <alignment horizontal="center"/>
    </xf>
    <xf numFmtId="43" fontId="0" fillId="0" borderId="0" xfId="0" applyNumberFormat="1"/>
    <xf numFmtId="0" fontId="15" fillId="0" borderId="1" xfId="0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2" borderId="1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5" borderId="0" xfId="0" applyFill="1" applyBorder="1"/>
    <xf numFmtId="0" fontId="0" fillId="6" borderId="0" xfId="0" applyFill="1"/>
    <xf numFmtId="0" fontId="6" fillId="0" borderId="0" xfId="0" applyFont="1" applyFill="1" applyBorder="1" applyAlignment="1"/>
    <xf numFmtId="43" fontId="3" fillId="0" borderId="0" xfId="1" applyFont="1" applyFill="1" applyBorder="1" applyAlignment="1"/>
    <xf numFmtId="3" fontId="6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31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0" fontId="30" fillId="0" borderId="0" xfId="0" applyFont="1" applyFill="1" applyBorder="1" applyAlignment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43" fontId="26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</cellXfs>
  <cellStyles count="3">
    <cellStyle name="20% - Accent1" xfId="2" builtinId="30"/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workbookViewId="0">
      <selection activeCell="N13" sqref="N13:N14"/>
    </sheetView>
  </sheetViews>
  <sheetFormatPr defaultRowHeight="15"/>
  <cols>
    <col min="3" max="3" width="39.85546875" customWidth="1"/>
    <col min="4" max="8" width="17.42578125" customWidth="1"/>
  </cols>
  <sheetData>
    <row r="2" spans="2:8" ht="15.75" thickBot="1"/>
    <row r="3" spans="2:8" ht="23.25" customHeight="1" thickBot="1">
      <c r="B3" s="128"/>
      <c r="C3" s="129" t="s">
        <v>77</v>
      </c>
      <c r="D3" s="125" t="s">
        <v>70</v>
      </c>
      <c r="E3" s="132"/>
      <c r="F3" s="133"/>
      <c r="G3" s="133"/>
      <c r="H3" s="134"/>
    </row>
    <row r="4" spans="2:8" ht="24" customHeight="1">
      <c r="B4" s="126">
        <v>1001</v>
      </c>
      <c r="C4" s="127" t="s">
        <v>31</v>
      </c>
      <c r="D4" s="124">
        <f>' වැටුප් හා චෙතන 1,001'!H57</f>
        <v>0</v>
      </c>
      <c r="E4" s="130"/>
      <c r="F4" s="131"/>
      <c r="G4" s="131"/>
      <c r="H4" s="131"/>
    </row>
    <row r="5" spans="2:8" ht="24" customHeight="1">
      <c r="B5" s="112">
        <v>1002</v>
      </c>
      <c r="C5" s="115" t="s">
        <v>32</v>
      </c>
      <c r="D5" s="120">
        <f>'අතිකාල හා නි. වැටුප් 1,002'!H47</f>
        <v>0</v>
      </c>
      <c r="E5" s="118"/>
      <c r="F5" s="113"/>
      <c r="G5" s="113"/>
      <c r="H5" s="113"/>
    </row>
    <row r="6" spans="2:8" ht="24" customHeight="1">
      <c r="B6" s="112">
        <v>1003</v>
      </c>
      <c r="C6" s="116" t="s">
        <v>33</v>
      </c>
      <c r="D6" s="120">
        <f>'අනෙකුත් දීමනා 1,003'!H48</f>
        <v>0</v>
      </c>
      <c r="E6" s="118"/>
      <c r="F6" s="113"/>
      <c r="G6" s="113"/>
      <c r="H6" s="113"/>
    </row>
    <row r="7" spans="2:8" ht="24" customHeight="1">
      <c r="B7" s="112">
        <v>1101</v>
      </c>
      <c r="C7" s="116" t="s">
        <v>34</v>
      </c>
      <c r="D7" s="120">
        <f>'ගමන් වියදම් 1,101'!H59</f>
        <v>0</v>
      </c>
      <c r="E7" s="118"/>
      <c r="F7" s="113"/>
      <c r="G7" s="113"/>
      <c r="H7" s="113"/>
    </row>
    <row r="8" spans="2:8" ht="24" customHeight="1">
      <c r="B8" s="112">
        <v>1102</v>
      </c>
      <c r="C8" s="116" t="s">
        <v>35</v>
      </c>
      <c r="D8" s="121"/>
      <c r="E8" s="118"/>
      <c r="F8" s="113"/>
      <c r="G8" s="113"/>
      <c r="H8" s="113"/>
    </row>
    <row r="9" spans="2:8" ht="24" customHeight="1">
      <c r="B9" s="112">
        <v>1201</v>
      </c>
      <c r="C9" s="116" t="s">
        <v>36</v>
      </c>
      <c r="D9" s="120">
        <f>' ලිපිද්‍රව්‍ය හා කාර්.උපක 1,201'!H45</f>
        <v>0</v>
      </c>
      <c r="E9" s="118"/>
      <c r="F9" s="113"/>
      <c r="G9" s="113"/>
      <c r="H9" s="113"/>
    </row>
    <row r="10" spans="2:8" ht="24" customHeight="1">
      <c r="B10" s="112">
        <v>1202</v>
      </c>
      <c r="C10" s="116" t="s">
        <v>37</v>
      </c>
      <c r="D10" s="120">
        <f>'ඉන්ධන හා ලි.තෙල් 1,202'!H55</f>
        <v>0</v>
      </c>
      <c r="E10" s="118"/>
      <c r="F10" s="113"/>
      <c r="G10" s="113"/>
      <c r="H10" s="113"/>
    </row>
    <row r="11" spans="2:8" ht="24" customHeight="1">
      <c r="B11" s="112">
        <v>1203</v>
      </c>
      <c r="C11" s="116" t="s">
        <v>38</v>
      </c>
      <c r="D11" s="121"/>
      <c r="E11" s="118"/>
      <c r="F11" s="113"/>
      <c r="G11" s="113"/>
      <c r="H11" s="113"/>
    </row>
    <row r="12" spans="2:8" ht="24" customHeight="1">
      <c r="B12" s="112">
        <v>1205</v>
      </c>
      <c r="C12" s="116" t="s">
        <v>39</v>
      </c>
      <c r="D12" s="120">
        <f>'වෙනත්  1,205'!H51</f>
        <v>0</v>
      </c>
      <c r="E12" s="118"/>
      <c r="F12" s="113"/>
      <c r="G12" s="113"/>
      <c r="H12" s="113"/>
    </row>
    <row r="13" spans="2:8" ht="24" customHeight="1">
      <c r="B13" s="112">
        <v>1206</v>
      </c>
      <c r="C13" s="116" t="s">
        <v>40</v>
      </c>
      <c r="D13" s="121"/>
      <c r="E13" s="118"/>
      <c r="F13" s="113"/>
      <c r="G13" s="113"/>
      <c r="H13" s="113"/>
    </row>
    <row r="14" spans="2:8" ht="24" customHeight="1">
      <c r="B14" s="112">
        <v>1301</v>
      </c>
      <c r="C14" s="116" t="s">
        <v>41</v>
      </c>
      <c r="D14" s="120" t="e">
        <f>'වාහන 1,301'!#REF!</f>
        <v>#REF!</v>
      </c>
      <c r="E14" s="118"/>
      <c r="F14" s="113"/>
      <c r="G14" s="113"/>
      <c r="H14" s="113"/>
    </row>
    <row r="15" spans="2:8" ht="24" customHeight="1">
      <c r="B15" s="112">
        <v>1302</v>
      </c>
      <c r="C15" s="116" t="s">
        <v>42</v>
      </c>
      <c r="D15" s="120">
        <f>'යන්ත්‍ර සහ යන්ත්‍රෝප 1,302'!H50</f>
        <v>0</v>
      </c>
      <c r="E15" s="118"/>
      <c r="F15" s="113"/>
      <c r="G15" s="113"/>
      <c r="H15" s="113"/>
    </row>
    <row r="16" spans="2:8" ht="24" customHeight="1">
      <c r="B16" s="114" t="s">
        <v>78</v>
      </c>
      <c r="C16" s="116" t="s">
        <v>43</v>
      </c>
      <c r="D16" s="120">
        <f>'ගොඩනැගිලි ශ්‍රාවස්ති බත 1,303 i'!H60</f>
        <v>0</v>
      </c>
      <c r="E16" s="118"/>
      <c r="F16" s="113"/>
      <c r="G16" s="113"/>
      <c r="H16" s="113"/>
    </row>
    <row r="17" spans="2:8" ht="24" customHeight="1">
      <c r="B17" s="114" t="s">
        <v>79</v>
      </c>
      <c r="C17" s="116" t="s">
        <v>43</v>
      </c>
      <c r="D17" s="120">
        <f>'ගොඩනැගිලි ප්‍රා.ඉංජි 1,303 ii'!H62</f>
        <v>0</v>
      </c>
      <c r="E17" s="118"/>
      <c r="F17" s="113"/>
      <c r="G17" s="113"/>
      <c r="H17" s="113"/>
    </row>
    <row r="18" spans="2:8" ht="24" customHeight="1">
      <c r="B18" s="112">
        <v>1401</v>
      </c>
      <c r="C18" s="116" t="s">
        <v>44</v>
      </c>
      <c r="D18" s="121"/>
      <c r="E18" s="118"/>
      <c r="F18" s="113"/>
      <c r="G18" s="113"/>
      <c r="H18" s="113"/>
    </row>
    <row r="19" spans="2:8" ht="24" customHeight="1">
      <c r="B19" s="112">
        <v>1402</v>
      </c>
      <c r="C19" s="116" t="s">
        <v>45</v>
      </c>
      <c r="D19" s="120">
        <f>'තැපැල් හා විදුලි සංදේශ 1,402 '!H61</f>
        <v>0</v>
      </c>
      <c r="E19" s="118"/>
      <c r="F19" s="113"/>
      <c r="G19" s="113"/>
      <c r="H19" s="113"/>
    </row>
    <row r="20" spans="2:8" ht="24" customHeight="1">
      <c r="B20" s="112">
        <v>1403</v>
      </c>
      <c r="C20" s="116" t="s">
        <v>46</v>
      </c>
      <c r="D20" s="120">
        <f>'විදුලිය හා ජලය 1,403 '!H56</f>
        <v>0</v>
      </c>
      <c r="E20" s="118"/>
      <c r="F20" s="113"/>
      <c r="G20" s="113"/>
      <c r="H20" s="113"/>
    </row>
    <row r="21" spans="2:8" ht="24" customHeight="1">
      <c r="B21" s="112">
        <v>1404</v>
      </c>
      <c r="C21" s="116" t="s">
        <v>47</v>
      </c>
      <c r="D21" s="120">
        <f>'වරිපනම් හා බදුකුලී 1,404 '!H52</f>
        <v>0</v>
      </c>
      <c r="E21" s="118"/>
      <c r="F21" s="113"/>
      <c r="G21" s="113"/>
      <c r="H21" s="113"/>
    </row>
    <row r="22" spans="2:8" ht="24" customHeight="1">
      <c r="B22" s="112">
        <v>1405</v>
      </c>
      <c r="C22" s="116" t="s">
        <v>48</v>
      </c>
      <c r="D22" s="120">
        <f>'වෙනත්. 1,405'!H89</f>
        <v>0</v>
      </c>
      <c r="E22" s="118"/>
      <c r="F22" s="113"/>
      <c r="G22" s="113"/>
      <c r="H22" s="113"/>
    </row>
    <row r="23" spans="2:8" ht="24" customHeight="1">
      <c r="B23" s="112">
        <v>1506</v>
      </c>
      <c r="C23" s="116" t="s">
        <v>49</v>
      </c>
      <c r="D23" s="120">
        <f>'දේපළණය පොළී 1,506'!H56</f>
        <v>0</v>
      </c>
      <c r="E23" s="118"/>
      <c r="F23" s="113"/>
      <c r="G23" s="113"/>
      <c r="H23" s="113"/>
    </row>
    <row r="24" spans="2:8" ht="24" customHeight="1">
      <c r="B24" s="112">
        <v>1703</v>
      </c>
      <c r="C24" s="115" t="s">
        <v>48</v>
      </c>
      <c r="D24" s="120">
        <f>'වෙනත් 1,703'!H58</f>
        <v>0</v>
      </c>
      <c r="E24" s="118"/>
      <c r="F24" s="113"/>
      <c r="G24" s="113"/>
      <c r="H24" s="113"/>
    </row>
    <row r="25" spans="2:8" ht="24" customHeight="1">
      <c r="B25" s="113"/>
      <c r="C25" s="117"/>
      <c r="D25" s="122"/>
      <c r="E25" s="119"/>
      <c r="F25" s="113"/>
      <c r="G25" s="113"/>
      <c r="H25" s="113"/>
    </row>
    <row r="26" spans="2:8" ht="24" customHeight="1">
      <c r="B26" s="112">
        <v>2102</v>
      </c>
      <c r="C26" s="116" t="s">
        <v>55</v>
      </c>
      <c r="D26" s="120">
        <f>'ගෘහභාණ්ඩ හා කාර් උපකරණ 2,102'!H33</f>
        <v>0</v>
      </c>
      <c r="E26" s="119"/>
      <c r="F26" s="113"/>
      <c r="G26" s="113"/>
      <c r="H26" s="113"/>
    </row>
    <row r="27" spans="2:8" ht="24" customHeight="1" thickBot="1">
      <c r="B27" s="112">
        <v>2103</v>
      </c>
      <c r="C27" s="116" t="s">
        <v>42</v>
      </c>
      <c r="D27" s="123">
        <f>'යන්ත්‍ර සහ යන්ත්‍රාපකරණ 2,103'!H17</f>
        <v>0</v>
      </c>
      <c r="E27" s="119"/>
      <c r="F27" s="113"/>
      <c r="G27" s="113"/>
      <c r="H27" s="113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3:J61"/>
  <sheetViews>
    <sheetView zoomScale="75" zoomScaleNormal="75" workbookViewId="0">
      <selection activeCell="E22" sqref="E22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19" customWidth="1"/>
    <col min="7" max="7" width="20.7109375" customWidth="1"/>
    <col min="8" max="8" width="21.5703125" customWidth="1"/>
    <col min="9" max="9" width="12.42578125" customWidth="1"/>
    <col min="10" max="10" width="13.140625" customWidth="1"/>
  </cols>
  <sheetData>
    <row r="3" spans="1:10" s="171" customFormat="1" ht="27.75" customHeight="1">
      <c r="A3" s="174"/>
      <c r="C3" s="207" t="s">
        <v>141</v>
      </c>
      <c r="D3" s="208"/>
      <c r="E3" s="208"/>
      <c r="F3" s="201" t="s">
        <v>102</v>
      </c>
      <c r="G3" s="201"/>
      <c r="H3" s="201"/>
      <c r="I3" s="202">
        <v>5000000</v>
      </c>
      <c r="J3" s="202"/>
    </row>
    <row r="4" spans="1:10" ht="21">
      <c r="C4" s="209" t="s">
        <v>140</v>
      </c>
      <c r="D4" s="209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9">
        <v>1000000</v>
      </c>
      <c r="F7" s="9"/>
      <c r="G7" s="16">
        <f>E7</f>
        <v>1000000</v>
      </c>
      <c r="H7" s="16">
        <f>I3-E7+F7</f>
        <v>4000000</v>
      </c>
      <c r="I7" s="8"/>
      <c r="J7" s="8"/>
    </row>
    <row r="8" spans="1:10" ht="24" customHeight="1">
      <c r="C8" s="103">
        <v>42745</v>
      </c>
      <c r="D8" s="8" t="s">
        <v>10</v>
      </c>
      <c r="E8" s="9">
        <v>100000</v>
      </c>
      <c r="F8" s="9"/>
      <c r="G8" s="16">
        <f>G7+E8</f>
        <v>1100000</v>
      </c>
      <c r="H8" s="16">
        <f>H7-E8+F8</f>
        <v>3900000</v>
      </c>
      <c r="I8" s="8"/>
      <c r="J8" s="8"/>
    </row>
    <row r="9" spans="1:10" ht="24" customHeight="1">
      <c r="C9" s="103">
        <v>42745</v>
      </c>
      <c r="D9" s="8" t="s">
        <v>11</v>
      </c>
      <c r="E9" s="9">
        <v>120000</v>
      </c>
      <c r="F9" s="9"/>
      <c r="G9" s="16">
        <f t="shared" ref="G9:G23" si="0">G8+E9</f>
        <v>1220000</v>
      </c>
      <c r="H9" s="16">
        <f t="shared" ref="H9:H19" si="1">H8-E9+F9</f>
        <v>3780000</v>
      </c>
      <c r="I9" s="8"/>
      <c r="J9" s="8"/>
    </row>
    <row r="10" spans="1:10" ht="24" customHeight="1">
      <c r="C10" s="103">
        <v>42745</v>
      </c>
      <c r="D10" s="8" t="s">
        <v>12</v>
      </c>
      <c r="E10" s="9">
        <v>200000</v>
      </c>
      <c r="F10" s="9"/>
      <c r="G10" s="16">
        <f t="shared" si="0"/>
        <v>1420000</v>
      </c>
      <c r="H10" s="16">
        <f t="shared" si="1"/>
        <v>3580000</v>
      </c>
      <c r="I10" s="8"/>
      <c r="J10" s="8"/>
    </row>
    <row r="11" spans="1:10" ht="24" customHeight="1">
      <c r="C11" s="103">
        <v>42745</v>
      </c>
      <c r="D11" s="8" t="s">
        <v>17</v>
      </c>
      <c r="E11" s="9">
        <v>225000</v>
      </c>
      <c r="F11" s="9"/>
      <c r="G11" s="16">
        <f t="shared" si="0"/>
        <v>1645000</v>
      </c>
      <c r="H11" s="16">
        <f t="shared" si="1"/>
        <v>3355000</v>
      </c>
      <c r="I11" s="8"/>
      <c r="J11" s="8"/>
    </row>
    <row r="12" spans="1:10" ht="24" customHeight="1">
      <c r="C12" s="103">
        <v>42745</v>
      </c>
      <c r="D12" s="8" t="s">
        <v>13</v>
      </c>
      <c r="E12" s="9">
        <v>125000</v>
      </c>
      <c r="F12" s="9"/>
      <c r="G12" s="16">
        <f t="shared" si="0"/>
        <v>1770000</v>
      </c>
      <c r="H12" s="16">
        <f t="shared" si="1"/>
        <v>3230000</v>
      </c>
      <c r="I12" s="8"/>
      <c r="J12" s="8"/>
    </row>
    <row r="13" spans="1:10" ht="24" customHeight="1">
      <c r="C13" s="103">
        <v>42745</v>
      </c>
      <c r="D13" s="8" t="s">
        <v>14</v>
      </c>
      <c r="E13" s="9">
        <v>155000</v>
      </c>
      <c r="F13" s="9"/>
      <c r="G13" s="16">
        <f t="shared" si="0"/>
        <v>1925000</v>
      </c>
      <c r="H13" s="16">
        <f t="shared" si="1"/>
        <v>3075000</v>
      </c>
      <c r="I13" s="8"/>
      <c r="J13" s="8"/>
    </row>
    <row r="14" spans="1:10" ht="24" customHeight="1">
      <c r="C14" s="103">
        <v>42745</v>
      </c>
      <c r="D14" s="8" t="s">
        <v>15</v>
      </c>
      <c r="E14" s="9">
        <v>325000</v>
      </c>
      <c r="F14" s="9"/>
      <c r="G14" s="16">
        <f t="shared" si="0"/>
        <v>2250000</v>
      </c>
      <c r="H14" s="16">
        <f t="shared" si="1"/>
        <v>2750000</v>
      </c>
      <c r="I14" s="8"/>
      <c r="J14" s="8"/>
    </row>
    <row r="15" spans="1:10" ht="24" customHeight="1">
      <c r="C15" s="103">
        <v>42745</v>
      </c>
      <c r="D15" s="8" t="s">
        <v>16</v>
      </c>
      <c r="E15" s="9">
        <v>155000</v>
      </c>
      <c r="F15" s="9"/>
      <c r="G15" s="16">
        <f t="shared" si="0"/>
        <v>2405000</v>
      </c>
      <c r="H15" s="16">
        <f t="shared" si="1"/>
        <v>2595000</v>
      </c>
      <c r="I15" s="8"/>
      <c r="J15" s="8"/>
    </row>
    <row r="16" spans="1:10" ht="24" customHeight="1">
      <c r="C16" s="103">
        <v>42745</v>
      </c>
      <c r="D16" s="8" t="s">
        <v>18</v>
      </c>
      <c r="E16" s="9">
        <v>300000</v>
      </c>
      <c r="F16" s="9"/>
      <c r="G16" s="16">
        <f t="shared" si="0"/>
        <v>2705000</v>
      </c>
      <c r="H16" s="16">
        <f t="shared" si="1"/>
        <v>2295000</v>
      </c>
      <c r="I16" s="8"/>
      <c r="J16" s="8"/>
    </row>
    <row r="17" spans="3:10" ht="24" customHeight="1">
      <c r="C17" s="103">
        <v>42745</v>
      </c>
      <c r="D17" s="8" t="s">
        <v>25</v>
      </c>
      <c r="E17" s="9">
        <v>225000</v>
      </c>
      <c r="F17" s="9"/>
      <c r="G17" s="16">
        <f t="shared" si="0"/>
        <v>2930000</v>
      </c>
      <c r="H17" s="16">
        <f t="shared" si="1"/>
        <v>2070000</v>
      </c>
      <c r="I17" s="8"/>
      <c r="J17" s="8"/>
    </row>
    <row r="18" spans="3:10" ht="24" customHeight="1">
      <c r="C18" s="103">
        <v>42745</v>
      </c>
      <c r="D18" s="8" t="s">
        <v>19</v>
      </c>
      <c r="E18" s="9">
        <v>300000</v>
      </c>
      <c r="F18" s="9"/>
      <c r="G18" s="16">
        <f t="shared" si="0"/>
        <v>3230000</v>
      </c>
      <c r="H18" s="16">
        <f t="shared" si="1"/>
        <v>1770000</v>
      </c>
      <c r="I18" s="8"/>
      <c r="J18" s="8"/>
    </row>
    <row r="19" spans="3:10" ht="24" customHeight="1">
      <c r="C19" s="103">
        <v>42745</v>
      </c>
      <c r="D19" s="8" t="s">
        <v>20</v>
      </c>
      <c r="E19" s="9">
        <v>350000</v>
      </c>
      <c r="F19" s="9"/>
      <c r="G19" s="16">
        <f t="shared" si="0"/>
        <v>3580000</v>
      </c>
      <c r="H19" s="16">
        <f t="shared" si="1"/>
        <v>1420000</v>
      </c>
      <c r="I19" s="8"/>
      <c r="J19" s="8"/>
    </row>
    <row r="20" spans="3:10" ht="24" customHeight="1">
      <c r="C20" s="103">
        <v>42745</v>
      </c>
      <c r="D20" s="8" t="s">
        <v>21</v>
      </c>
      <c r="E20" s="9">
        <v>275000</v>
      </c>
      <c r="F20" s="9"/>
      <c r="G20" s="16">
        <f t="shared" si="0"/>
        <v>3855000</v>
      </c>
      <c r="H20" s="16">
        <f>H19-E20+F20</f>
        <v>1145000</v>
      </c>
      <c r="I20" s="8"/>
      <c r="J20" s="8"/>
    </row>
    <row r="21" spans="3:10" ht="24" customHeight="1">
      <c r="C21" s="103">
        <v>42919</v>
      </c>
      <c r="D21" s="8" t="s">
        <v>10</v>
      </c>
      <c r="E21" s="9">
        <v>50000</v>
      </c>
      <c r="F21" s="9"/>
      <c r="G21" s="16">
        <f t="shared" si="0"/>
        <v>3905000</v>
      </c>
      <c r="H21" s="16">
        <f t="shared" ref="H21:H23" si="2">H20-E21+F21</f>
        <v>1095000</v>
      </c>
      <c r="I21" s="8"/>
      <c r="J21" s="8"/>
    </row>
    <row r="22" spans="3:10" ht="24" customHeight="1">
      <c r="C22" s="136"/>
      <c r="D22" s="151"/>
      <c r="E22" s="152"/>
      <c r="F22" s="9"/>
      <c r="G22" s="16">
        <f t="shared" si="0"/>
        <v>3905000</v>
      </c>
      <c r="H22" s="16">
        <f t="shared" si="2"/>
        <v>1095000</v>
      </c>
      <c r="I22" s="8"/>
      <c r="J22" s="8"/>
    </row>
    <row r="23" spans="3:10" ht="24" customHeight="1">
      <c r="C23" s="103"/>
      <c r="D23" s="8"/>
      <c r="E23" s="9"/>
      <c r="F23" s="9"/>
      <c r="G23" s="16">
        <f t="shared" si="0"/>
        <v>3905000</v>
      </c>
      <c r="H23" s="16">
        <f t="shared" si="2"/>
        <v>1095000</v>
      </c>
      <c r="I23" s="8"/>
      <c r="J23" s="8"/>
    </row>
    <row r="24" spans="3:10" ht="24" customHeight="1">
      <c r="C24" s="103"/>
      <c r="D24" s="8"/>
      <c r="E24" s="9"/>
      <c r="F24" s="9"/>
      <c r="G24" s="16"/>
      <c r="H24" s="16"/>
      <c r="I24" s="8"/>
      <c r="J24" s="8"/>
    </row>
    <row r="25" spans="3:10" ht="24" customHeight="1">
      <c r="C25" s="103"/>
      <c r="D25" s="151"/>
      <c r="E25" s="152"/>
      <c r="F25" s="9"/>
      <c r="G25" s="16"/>
      <c r="H25" s="16"/>
      <c r="I25" s="8"/>
      <c r="J25" s="8"/>
    </row>
    <row r="26" spans="3:10" ht="24" customHeight="1">
      <c r="C26" s="103"/>
      <c r="D26" s="8"/>
      <c r="E26" s="9"/>
      <c r="F26" s="9"/>
      <c r="G26" s="16"/>
      <c r="H26" s="16"/>
      <c r="I26" s="8"/>
      <c r="J26" s="8"/>
    </row>
    <row r="27" spans="3:10" ht="24" customHeight="1">
      <c r="C27" s="103"/>
      <c r="D27" s="8"/>
      <c r="E27" s="9"/>
      <c r="F27" s="9"/>
      <c r="G27" s="16"/>
      <c r="H27" s="16"/>
      <c r="I27" s="8"/>
      <c r="J27" s="8"/>
    </row>
    <row r="28" spans="3:10" ht="24" customHeight="1">
      <c r="C28" s="103"/>
      <c r="D28" s="8"/>
      <c r="E28" s="9"/>
      <c r="F28" s="9"/>
      <c r="G28" s="16"/>
      <c r="H28" s="16"/>
      <c r="I28" s="8"/>
      <c r="J28" s="8"/>
    </row>
    <row r="29" spans="3:10" ht="24" customHeight="1">
      <c r="C29" s="103"/>
      <c r="D29" s="8"/>
      <c r="E29" s="9"/>
      <c r="F29" s="9"/>
      <c r="G29" s="16"/>
      <c r="H29" s="16"/>
      <c r="I29" s="8"/>
      <c r="J29" s="8"/>
    </row>
    <row r="30" spans="3:10" ht="24" customHeight="1">
      <c r="C30" s="103"/>
      <c r="D30" s="8"/>
      <c r="E30" s="9"/>
      <c r="F30" s="9"/>
      <c r="G30" s="16"/>
      <c r="H30" s="16"/>
      <c r="I30" s="8"/>
      <c r="J30" s="8"/>
    </row>
    <row r="31" spans="3:10" ht="24" customHeight="1">
      <c r="C31" s="103"/>
      <c r="D31" s="8"/>
      <c r="E31" s="9"/>
      <c r="F31" s="9"/>
      <c r="G31" s="16"/>
      <c r="H31" s="16"/>
      <c r="I31" s="8"/>
      <c r="J31" s="8"/>
    </row>
    <row r="32" spans="3:10" ht="24" customHeight="1">
      <c r="C32" s="103"/>
      <c r="D32" s="111"/>
      <c r="E32" s="105"/>
      <c r="F32" s="105"/>
      <c r="G32" s="106"/>
      <c r="H32" s="106"/>
      <c r="I32" s="8"/>
      <c r="J32" s="8"/>
    </row>
    <row r="33" spans="3:10" ht="24" customHeight="1">
      <c r="C33" s="103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03"/>
      <c r="D57" s="8"/>
      <c r="E57" s="9"/>
      <c r="F57" s="105"/>
      <c r="G57" s="106"/>
      <c r="H57" s="106"/>
      <c r="I57" s="8"/>
      <c r="J57" s="8"/>
    </row>
    <row r="58" spans="3:10" ht="24" customHeight="1">
      <c r="C58" s="103"/>
      <c r="D58" s="8"/>
      <c r="E58" s="9">
        <f>SUM(E7:E27)</f>
        <v>3905000</v>
      </c>
      <c r="F58" s="8"/>
      <c r="G58" s="8"/>
      <c r="H58" s="8"/>
      <c r="I58" s="8"/>
      <c r="J58" s="8"/>
    </row>
    <row r="60" spans="3:10" ht="15.75" thickBot="1"/>
    <row r="61" spans="3:10" ht="16.5" thickBot="1">
      <c r="D61" s="59" t="s">
        <v>68</v>
      </c>
      <c r="E61" s="60">
        <f>I3-E58</f>
        <v>1095000</v>
      </c>
    </row>
  </sheetData>
  <mergeCells count="5">
    <mergeCell ref="C3:E3"/>
    <mergeCell ref="F3:H3"/>
    <mergeCell ref="I3:J3"/>
    <mergeCell ref="C4:D4"/>
    <mergeCell ref="H4:I4"/>
  </mergeCells>
  <pageMargins left="1.2" right="0.1" top="0.25" bottom="0.2" header="0.3" footer="0.3"/>
  <pageSetup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3:J63"/>
  <sheetViews>
    <sheetView zoomScale="75" zoomScaleNormal="75" workbookViewId="0">
      <selection activeCell="E27" sqref="E27"/>
    </sheetView>
  </sheetViews>
  <sheetFormatPr defaultRowHeight="15"/>
  <cols>
    <col min="3" max="3" width="16.28515625" customWidth="1"/>
    <col min="4" max="4" width="22.140625" customWidth="1"/>
    <col min="5" max="5" width="20.7109375" customWidth="1"/>
    <col min="6" max="6" width="19.5703125" customWidth="1"/>
    <col min="7" max="7" width="20.85546875" customWidth="1"/>
    <col min="8" max="8" width="22.140625" customWidth="1"/>
    <col min="9" max="9" width="12.28515625" customWidth="1"/>
    <col min="10" max="10" width="13.42578125" customWidth="1"/>
  </cols>
  <sheetData>
    <row r="3" spans="1:10" s="171" customFormat="1" ht="27.75" customHeight="1">
      <c r="A3" s="174"/>
      <c r="C3" s="199" t="s">
        <v>109</v>
      </c>
      <c r="D3" s="200"/>
      <c r="E3" s="200"/>
      <c r="F3" s="201" t="s">
        <v>102</v>
      </c>
      <c r="G3" s="201"/>
      <c r="H3" s="201"/>
      <c r="I3" s="202">
        <v>250000</v>
      </c>
      <c r="J3" s="202"/>
    </row>
    <row r="4" spans="1:10" ht="21">
      <c r="C4" s="204" t="s">
        <v>126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5000</v>
      </c>
      <c r="F7" s="105"/>
      <c r="G7" s="106">
        <f>E7</f>
        <v>5000</v>
      </c>
      <c r="H7" s="106">
        <f>I3-E7</f>
        <v>245000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5000</v>
      </c>
      <c r="F8" s="105"/>
      <c r="G8" s="106">
        <f>G7+E8</f>
        <v>10000</v>
      </c>
      <c r="H8" s="106">
        <f>H7-E8</f>
        <v>240000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5000</v>
      </c>
      <c r="F9" s="105"/>
      <c r="G9" s="106">
        <f t="shared" ref="G9:G26" si="0">G8+E9</f>
        <v>15000</v>
      </c>
      <c r="H9" s="106">
        <f t="shared" ref="H9:H26" si="1">H8-E9</f>
        <v>235000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5000</v>
      </c>
      <c r="F10" s="105"/>
      <c r="G10" s="106">
        <f t="shared" si="0"/>
        <v>20000</v>
      </c>
      <c r="H10" s="106">
        <f t="shared" si="1"/>
        <v>230000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5000</v>
      </c>
      <c r="F11" s="105"/>
      <c r="G11" s="106">
        <f t="shared" si="0"/>
        <v>25000</v>
      </c>
      <c r="H11" s="106">
        <f t="shared" si="1"/>
        <v>225000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5000</v>
      </c>
      <c r="F12" s="105"/>
      <c r="G12" s="106">
        <f t="shared" si="0"/>
        <v>30000</v>
      </c>
      <c r="H12" s="106">
        <f t="shared" si="1"/>
        <v>220000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5000</v>
      </c>
      <c r="F13" s="105"/>
      <c r="G13" s="106">
        <f t="shared" si="0"/>
        <v>35000</v>
      </c>
      <c r="H13" s="106">
        <f t="shared" si="1"/>
        <v>215000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5000</v>
      </c>
      <c r="F14" s="105"/>
      <c r="G14" s="106">
        <f t="shared" si="0"/>
        <v>40000</v>
      </c>
      <c r="H14" s="106">
        <f t="shared" si="1"/>
        <v>210000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5000</v>
      </c>
      <c r="F15" s="105"/>
      <c r="G15" s="106">
        <f t="shared" si="0"/>
        <v>45000</v>
      </c>
      <c r="H15" s="106">
        <f t="shared" si="1"/>
        <v>205000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5000</v>
      </c>
      <c r="F16" s="105"/>
      <c r="G16" s="106">
        <f t="shared" si="0"/>
        <v>50000</v>
      </c>
      <c r="H16" s="106">
        <f t="shared" si="1"/>
        <v>200000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5000</v>
      </c>
      <c r="F17" s="105"/>
      <c r="G17" s="106">
        <f t="shared" si="0"/>
        <v>55000</v>
      </c>
      <c r="H17" s="106">
        <f t="shared" si="1"/>
        <v>195000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5000</v>
      </c>
      <c r="F18" s="105"/>
      <c r="G18" s="106">
        <f t="shared" si="0"/>
        <v>60000</v>
      </c>
      <c r="H18" s="106">
        <f t="shared" si="1"/>
        <v>190000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5000</v>
      </c>
      <c r="F19" s="105"/>
      <c r="G19" s="106">
        <f t="shared" si="0"/>
        <v>65000</v>
      </c>
      <c r="H19" s="106">
        <f t="shared" si="1"/>
        <v>185000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5000</v>
      </c>
      <c r="F20" s="105"/>
      <c r="G20" s="106">
        <f t="shared" si="0"/>
        <v>70000</v>
      </c>
      <c r="H20" s="106">
        <f t="shared" si="1"/>
        <v>180000</v>
      </c>
      <c r="I20" s="8"/>
      <c r="J20" s="8"/>
    </row>
    <row r="21" spans="3:10" ht="24" customHeight="1">
      <c r="C21" s="136">
        <v>42822</v>
      </c>
      <c r="D21" s="111" t="s">
        <v>10</v>
      </c>
      <c r="E21" s="105">
        <v>2000</v>
      </c>
      <c r="F21" s="105"/>
      <c r="G21" s="106">
        <f t="shared" si="0"/>
        <v>72000</v>
      </c>
      <c r="H21" s="106">
        <f t="shared" si="1"/>
        <v>178000</v>
      </c>
      <c r="I21" s="8"/>
      <c r="J21" s="8"/>
    </row>
    <row r="22" spans="3:10" ht="24" customHeight="1">
      <c r="C22" s="136">
        <v>42850</v>
      </c>
      <c r="D22" s="111" t="s">
        <v>13</v>
      </c>
      <c r="E22" s="105">
        <v>5000</v>
      </c>
      <c r="F22" s="105"/>
      <c r="G22" s="106">
        <f t="shared" si="0"/>
        <v>77000</v>
      </c>
      <c r="H22" s="106">
        <f t="shared" si="1"/>
        <v>173000</v>
      </c>
      <c r="I22" s="8"/>
      <c r="J22" s="8"/>
    </row>
    <row r="23" spans="3:10" ht="24" customHeight="1">
      <c r="C23" s="136">
        <v>42852</v>
      </c>
      <c r="D23" s="111" t="s">
        <v>9</v>
      </c>
      <c r="E23" s="105">
        <v>10000</v>
      </c>
      <c r="F23" s="105"/>
      <c r="G23" s="106">
        <f t="shared" si="0"/>
        <v>87000</v>
      </c>
      <c r="H23" s="106">
        <f t="shared" si="1"/>
        <v>163000</v>
      </c>
      <c r="I23" s="8"/>
      <c r="J23" s="8"/>
    </row>
    <row r="24" spans="3:10" ht="24" customHeight="1">
      <c r="C24" s="136">
        <v>42899</v>
      </c>
      <c r="D24" s="111" t="s">
        <v>11</v>
      </c>
      <c r="E24" s="105">
        <v>8600</v>
      </c>
      <c r="F24" s="105"/>
      <c r="G24" s="106">
        <f t="shared" si="0"/>
        <v>95600</v>
      </c>
      <c r="H24" s="106">
        <f t="shared" si="1"/>
        <v>154400</v>
      </c>
      <c r="I24" s="8"/>
      <c r="J24" s="8"/>
    </row>
    <row r="25" spans="3:10" ht="24" customHeight="1">
      <c r="C25" s="136">
        <v>42913</v>
      </c>
      <c r="D25" s="111" t="s">
        <v>19</v>
      </c>
      <c r="E25" s="105">
        <v>10000</v>
      </c>
      <c r="F25" s="105"/>
      <c r="G25" s="106">
        <f t="shared" si="0"/>
        <v>105600</v>
      </c>
      <c r="H25" s="106">
        <f t="shared" si="1"/>
        <v>144400</v>
      </c>
      <c r="I25" s="8"/>
      <c r="J25" s="8"/>
    </row>
    <row r="26" spans="3:10" ht="24" customHeight="1">
      <c r="C26" s="136">
        <v>42919</v>
      </c>
      <c r="D26" s="111" t="s">
        <v>10</v>
      </c>
      <c r="E26" s="105">
        <v>1500</v>
      </c>
      <c r="F26" s="105"/>
      <c r="G26" s="106">
        <f t="shared" si="0"/>
        <v>107100</v>
      </c>
      <c r="H26" s="106">
        <f t="shared" si="1"/>
        <v>142900</v>
      </c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36"/>
      <c r="D59" s="111"/>
      <c r="E59" s="105">
        <f>SUM(E7:E58)</f>
        <v>107100</v>
      </c>
      <c r="F59" s="111"/>
      <c r="G59" s="111"/>
      <c r="H59" s="111"/>
      <c r="I59" s="8"/>
      <c r="J59" s="8"/>
    </row>
    <row r="62" spans="3:10" ht="15.75" thickBot="1"/>
    <row r="63" spans="3:10" ht="16.5" thickBot="1">
      <c r="D63" s="59" t="s">
        <v>68</v>
      </c>
      <c r="E63" s="60">
        <f>I3-E59</f>
        <v>142900</v>
      </c>
    </row>
  </sheetData>
  <mergeCells count="5">
    <mergeCell ref="C3:E3"/>
    <mergeCell ref="F3:H3"/>
    <mergeCell ref="I3:J3"/>
    <mergeCell ref="C4:D4"/>
    <mergeCell ref="H4:I4"/>
  </mergeCells>
  <pageMargins left="1.2" right="0.1" top="0.25" bottom="0.2" header="0.3" footer="0.3"/>
  <pageSetup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3:O79"/>
  <sheetViews>
    <sheetView zoomScale="75" zoomScaleNormal="75" workbookViewId="0">
      <selection activeCell="E24" sqref="E24"/>
    </sheetView>
  </sheetViews>
  <sheetFormatPr defaultRowHeight="15"/>
  <cols>
    <col min="3" max="3" width="16.28515625" customWidth="1"/>
    <col min="4" max="5" width="21.42578125" customWidth="1"/>
    <col min="6" max="6" width="19.5703125" customWidth="1"/>
    <col min="7" max="7" width="21.28515625" customWidth="1"/>
    <col min="8" max="8" width="21.5703125" customWidth="1"/>
    <col min="9" max="9" width="12.5703125" customWidth="1"/>
    <col min="10" max="10" width="12.85546875" customWidth="1"/>
    <col min="13" max="13" width="18.28515625" customWidth="1"/>
    <col min="14" max="14" width="19.5703125" customWidth="1"/>
  </cols>
  <sheetData>
    <row r="3" spans="1:10" s="171" customFormat="1" ht="27.75" customHeight="1">
      <c r="A3" s="174"/>
      <c r="C3" s="199" t="s">
        <v>110</v>
      </c>
      <c r="D3" s="200"/>
      <c r="E3" s="200"/>
      <c r="F3" s="201" t="s">
        <v>102</v>
      </c>
      <c r="G3" s="201"/>
      <c r="H3" s="201"/>
      <c r="I3" s="202">
        <v>6000000</v>
      </c>
      <c r="J3" s="202"/>
    </row>
    <row r="4" spans="1:10" ht="21">
      <c r="C4" s="204" t="s">
        <v>127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1500000</v>
      </c>
      <c r="F7" s="111"/>
      <c r="G7" s="106">
        <f>E7</f>
        <v>1500000</v>
      </c>
      <c r="H7" s="106">
        <f>I3-E7</f>
        <v>4500000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175000</v>
      </c>
      <c r="F8" s="111"/>
      <c r="G8" s="106">
        <f>G7+E8</f>
        <v>1675000</v>
      </c>
      <c r="H8" s="106">
        <f>H7-E8</f>
        <v>4325000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175000</v>
      </c>
      <c r="F9" s="111"/>
      <c r="G9" s="106">
        <f t="shared" ref="G9:G24" si="0">G8+E9</f>
        <v>1850000</v>
      </c>
      <c r="H9" s="106">
        <f t="shared" ref="H9:H24" si="1">H8-E9</f>
        <v>4150000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175000</v>
      </c>
      <c r="F10" s="111"/>
      <c r="G10" s="106">
        <f t="shared" si="0"/>
        <v>2025000</v>
      </c>
      <c r="H10" s="106">
        <f t="shared" si="1"/>
        <v>3975000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175000</v>
      </c>
      <c r="F11" s="111"/>
      <c r="G11" s="106">
        <f t="shared" si="0"/>
        <v>2200000</v>
      </c>
      <c r="H11" s="106">
        <f t="shared" si="1"/>
        <v>3800000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175000</v>
      </c>
      <c r="F12" s="111"/>
      <c r="G12" s="106">
        <f t="shared" si="0"/>
        <v>2375000</v>
      </c>
      <c r="H12" s="106">
        <f t="shared" si="1"/>
        <v>3625000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175000</v>
      </c>
      <c r="F13" s="111"/>
      <c r="G13" s="106">
        <f t="shared" si="0"/>
        <v>2550000</v>
      </c>
      <c r="H13" s="106">
        <f t="shared" si="1"/>
        <v>3450000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175000</v>
      </c>
      <c r="F14" s="111"/>
      <c r="G14" s="106">
        <f t="shared" si="0"/>
        <v>2725000</v>
      </c>
      <c r="H14" s="106">
        <f t="shared" si="1"/>
        <v>3275000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175000</v>
      </c>
      <c r="F15" s="111"/>
      <c r="G15" s="106">
        <f t="shared" si="0"/>
        <v>2900000</v>
      </c>
      <c r="H15" s="106">
        <f t="shared" si="1"/>
        <v>3100000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175000</v>
      </c>
      <c r="F16" s="111"/>
      <c r="G16" s="106">
        <f t="shared" si="0"/>
        <v>3075000</v>
      </c>
      <c r="H16" s="106">
        <f t="shared" si="1"/>
        <v>2925000</v>
      </c>
      <c r="I16" s="8"/>
      <c r="J16" s="8"/>
    </row>
    <row r="17" spans="3:15" ht="24" customHeight="1">
      <c r="C17" s="103">
        <v>42745</v>
      </c>
      <c r="D17" s="8" t="s">
        <v>25</v>
      </c>
      <c r="E17" s="105">
        <v>175000</v>
      </c>
      <c r="F17" s="111"/>
      <c r="G17" s="106">
        <f t="shared" si="0"/>
        <v>3250000</v>
      </c>
      <c r="H17" s="106">
        <f t="shared" si="1"/>
        <v>2750000</v>
      </c>
      <c r="I17" s="8"/>
      <c r="J17" s="8"/>
    </row>
    <row r="18" spans="3:15" ht="24" customHeight="1">
      <c r="C18" s="103">
        <v>42745</v>
      </c>
      <c r="D18" s="8" t="s">
        <v>19</v>
      </c>
      <c r="E18" s="105">
        <v>175000</v>
      </c>
      <c r="F18" s="111"/>
      <c r="G18" s="106">
        <f t="shared" si="0"/>
        <v>3425000</v>
      </c>
      <c r="H18" s="106">
        <f t="shared" si="1"/>
        <v>2575000</v>
      </c>
      <c r="I18" s="8"/>
      <c r="J18" s="8"/>
    </row>
    <row r="19" spans="3:15" ht="24" customHeight="1">
      <c r="C19" s="103">
        <v>42745</v>
      </c>
      <c r="D19" s="8" t="s">
        <v>20</v>
      </c>
      <c r="E19" s="105">
        <v>175000</v>
      </c>
      <c r="F19" s="111"/>
      <c r="G19" s="106">
        <f t="shared" si="0"/>
        <v>3600000</v>
      </c>
      <c r="H19" s="106">
        <f t="shared" si="1"/>
        <v>2400000</v>
      </c>
      <c r="I19" s="8"/>
      <c r="J19" s="8"/>
    </row>
    <row r="20" spans="3:15" ht="24" customHeight="1">
      <c r="C20" s="103">
        <v>42745</v>
      </c>
      <c r="D20" s="8" t="s">
        <v>21</v>
      </c>
      <c r="E20" s="105">
        <v>175000</v>
      </c>
      <c r="F20" s="111"/>
      <c r="G20" s="106">
        <f t="shared" si="0"/>
        <v>3775000</v>
      </c>
      <c r="H20" s="106">
        <f t="shared" si="1"/>
        <v>2225000</v>
      </c>
      <c r="I20" s="8"/>
      <c r="J20" s="8"/>
    </row>
    <row r="21" spans="3:15" ht="24" customHeight="1">
      <c r="C21" s="136">
        <v>42850</v>
      </c>
      <c r="D21" s="111" t="s">
        <v>18</v>
      </c>
      <c r="E21" s="105">
        <v>50000</v>
      </c>
      <c r="F21" s="111"/>
      <c r="G21" s="106">
        <f t="shared" si="0"/>
        <v>3825000</v>
      </c>
      <c r="H21" s="106">
        <f t="shared" si="1"/>
        <v>2175000</v>
      </c>
      <c r="I21" s="8"/>
      <c r="J21" s="8"/>
    </row>
    <row r="22" spans="3:15" ht="24" customHeight="1">
      <c r="C22" s="136">
        <v>42899</v>
      </c>
      <c r="D22" s="111" t="s">
        <v>16</v>
      </c>
      <c r="E22" s="105">
        <v>125000</v>
      </c>
      <c r="F22" s="111"/>
      <c r="G22" s="106">
        <f t="shared" si="0"/>
        <v>3950000</v>
      </c>
      <c r="H22" s="106">
        <f t="shared" si="1"/>
        <v>2050000</v>
      </c>
      <c r="I22" s="8"/>
      <c r="J22" s="8"/>
    </row>
    <row r="23" spans="3:15" ht="24" customHeight="1">
      <c r="C23" s="136">
        <v>42913</v>
      </c>
      <c r="D23" s="111" t="s">
        <v>15</v>
      </c>
      <c r="E23" s="105">
        <v>40000</v>
      </c>
      <c r="F23" s="111"/>
      <c r="G23" s="106">
        <f t="shared" si="0"/>
        <v>3990000</v>
      </c>
      <c r="H23" s="106">
        <f t="shared" si="1"/>
        <v>2010000</v>
      </c>
      <c r="I23" s="8"/>
      <c r="J23" s="8"/>
    </row>
    <row r="24" spans="3:15" ht="24" customHeight="1">
      <c r="C24" s="136"/>
      <c r="D24" s="111"/>
      <c r="E24" s="105"/>
      <c r="F24" s="111"/>
      <c r="G24" s="106">
        <f t="shared" si="0"/>
        <v>3990000</v>
      </c>
      <c r="H24" s="106">
        <f t="shared" si="1"/>
        <v>2010000</v>
      </c>
      <c r="I24" s="8"/>
      <c r="J24" s="8"/>
    </row>
    <row r="25" spans="3:15" ht="24" customHeight="1">
      <c r="C25" s="136"/>
      <c r="D25" s="111"/>
      <c r="E25" s="105"/>
      <c r="F25" s="111"/>
      <c r="G25" s="106"/>
      <c r="H25" s="106"/>
      <c r="I25" s="8"/>
      <c r="J25" s="8"/>
    </row>
    <row r="26" spans="3:15" ht="24" customHeight="1">
      <c r="C26" s="136"/>
      <c r="D26" s="111"/>
      <c r="E26" s="105"/>
      <c r="F26" s="111"/>
      <c r="G26" s="106"/>
      <c r="H26" s="106"/>
      <c r="I26" s="8"/>
      <c r="J26" s="8"/>
    </row>
    <row r="27" spans="3:15" ht="24" customHeight="1">
      <c r="C27" s="136"/>
      <c r="D27" s="111"/>
      <c r="E27" s="105"/>
      <c r="F27" s="111"/>
      <c r="G27" s="106"/>
      <c r="H27" s="106"/>
      <c r="I27" s="8"/>
      <c r="J27" s="8"/>
    </row>
    <row r="28" spans="3:15" ht="24" customHeight="1">
      <c r="C28" s="136"/>
      <c r="D28" s="111"/>
      <c r="E28" s="105"/>
      <c r="F28" s="105"/>
      <c r="G28" s="106"/>
      <c r="H28" s="106"/>
      <c r="I28" s="8"/>
      <c r="J28" s="8"/>
    </row>
    <row r="29" spans="3:15" ht="24" customHeight="1">
      <c r="C29" s="136"/>
      <c r="D29" s="111"/>
      <c r="E29" s="105"/>
      <c r="F29" s="105"/>
      <c r="G29" s="106"/>
      <c r="H29" s="106"/>
      <c r="I29" s="8"/>
      <c r="J29" s="8"/>
      <c r="L29" s="104"/>
      <c r="M29" s="104"/>
      <c r="N29" s="104"/>
      <c r="O29" s="104"/>
    </row>
    <row r="30" spans="3:15" ht="24" customHeight="1">
      <c r="C30" s="136"/>
      <c r="D30" s="111"/>
      <c r="E30" s="105"/>
      <c r="F30" s="105"/>
      <c r="G30" s="106"/>
      <c r="H30" s="106"/>
      <c r="I30" s="8"/>
      <c r="J30" s="8"/>
      <c r="L30" s="104"/>
      <c r="M30" s="104"/>
      <c r="N30" s="104"/>
      <c r="O30" s="104"/>
    </row>
    <row r="31" spans="3:15" ht="24" customHeight="1">
      <c r="C31" s="136"/>
      <c r="D31" s="111"/>
      <c r="E31" s="105"/>
      <c r="F31" s="105"/>
      <c r="G31" s="106"/>
      <c r="H31" s="106"/>
      <c r="I31" s="8"/>
      <c r="J31" s="8"/>
      <c r="L31" s="104"/>
      <c r="M31" s="104"/>
      <c r="N31" s="104"/>
      <c r="O31" s="104"/>
    </row>
    <row r="32" spans="3:15" ht="24" customHeight="1">
      <c r="C32" s="136"/>
      <c r="D32" s="111"/>
      <c r="E32" s="105"/>
      <c r="F32" s="105"/>
      <c r="G32" s="106"/>
      <c r="H32" s="106"/>
      <c r="I32" s="8"/>
      <c r="J32" s="8"/>
      <c r="L32" s="104"/>
      <c r="M32" s="104"/>
      <c r="N32" s="104"/>
      <c r="O32" s="104"/>
    </row>
    <row r="33" spans="3:15" ht="24" customHeight="1">
      <c r="C33" s="136"/>
      <c r="D33" s="111"/>
      <c r="E33" s="105"/>
      <c r="F33" s="105"/>
      <c r="G33" s="106"/>
      <c r="H33" s="106"/>
      <c r="I33" s="8"/>
      <c r="J33" s="8"/>
      <c r="L33" s="104"/>
      <c r="M33" s="104"/>
      <c r="N33" s="104"/>
      <c r="O33" s="104"/>
    </row>
    <row r="34" spans="3:15" ht="24" customHeight="1">
      <c r="C34" s="136"/>
      <c r="D34" s="111"/>
      <c r="E34" s="105"/>
      <c r="F34" s="105"/>
      <c r="G34" s="106"/>
      <c r="H34" s="106"/>
      <c r="I34" s="8"/>
      <c r="J34" s="8"/>
      <c r="L34" s="104"/>
      <c r="M34" s="104"/>
      <c r="N34" s="104"/>
      <c r="O34" s="104"/>
    </row>
    <row r="35" spans="3:15" ht="24" customHeight="1">
      <c r="C35" s="136"/>
      <c r="D35" s="111"/>
      <c r="E35" s="105"/>
      <c r="F35" s="105"/>
      <c r="G35" s="106"/>
      <c r="H35" s="106"/>
      <c r="I35" s="8"/>
      <c r="J35" s="8"/>
      <c r="L35" s="104"/>
      <c r="M35" s="104"/>
      <c r="N35" s="104"/>
      <c r="O35" s="104"/>
    </row>
    <row r="36" spans="3:15" ht="24" customHeight="1">
      <c r="C36" s="136"/>
      <c r="D36" s="111"/>
      <c r="E36" s="105"/>
      <c r="F36" s="105"/>
      <c r="G36" s="106"/>
      <c r="H36" s="106"/>
      <c r="I36" s="8"/>
      <c r="J36" s="8"/>
      <c r="L36" s="104"/>
      <c r="M36" s="104"/>
      <c r="N36" s="104"/>
      <c r="O36" s="104"/>
    </row>
    <row r="37" spans="3:15" ht="24" customHeight="1">
      <c r="C37" s="136"/>
      <c r="D37" s="111"/>
      <c r="E37" s="105"/>
      <c r="F37" s="105"/>
      <c r="G37" s="106"/>
      <c r="H37" s="106"/>
      <c r="I37" s="8"/>
      <c r="J37" s="8"/>
      <c r="L37" s="104"/>
      <c r="M37" s="104"/>
      <c r="N37" s="104"/>
      <c r="O37" s="104"/>
    </row>
    <row r="38" spans="3:15" ht="24" customHeight="1">
      <c r="C38" s="136"/>
      <c r="D38" s="111"/>
      <c r="E38" s="105"/>
      <c r="F38" s="105"/>
      <c r="G38" s="106"/>
      <c r="H38" s="106"/>
      <c r="I38" s="8"/>
      <c r="J38" s="8"/>
      <c r="L38" s="104"/>
      <c r="M38" s="104"/>
      <c r="N38" s="104"/>
      <c r="O38" s="104"/>
    </row>
    <row r="39" spans="3:15" ht="24" customHeight="1">
      <c r="C39" s="136"/>
      <c r="D39" s="111"/>
      <c r="E39" s="105"/>
      <c r="F39" s="105"/>
      <c r="G39" s="106"/>
      <c r="H39" s="106"/>
      <c r="I39" s="8"/>
      <c r="J39" s="8"/>
      <c r="L39" s="104"/>
      <c r="M39" s="104"/>
      <c r="N39" s="104"/>
      <c r="O39" s="104"/>
    </row>
    <row r="40" spans="3:15" ht="24" customHeight="1">
      <c r="C40" s="136"/>
      <c r="D40" s="111"/>
      <c r="E40" s="105"/>
      <c r="F40" s="105"/>
      <c r="G40" s="106"/>
      <c r="H40" s="106"/>
      <c r="I40" s="8"/>
      <c r="J40" s="8"/>
      <c r="L40" s="104"/>
      <c r="M40" s="104"/>
      <c r="N40" s="104"/>
      <c r="O40" s="104"/>
    </row>
    <row r="41" spans="3:15" ht="24" customHeight="1">
      <c r="C41" s="136"/>
      <c r="D41" s="111"/>
      <c r="E41" s="105"/>
      <c r="F41" s="105"/>
      <c r="G41" s="106"/>
      <c r="H41" s="106"/>
      <c r="I41" s="8"/>
      <c r="J41" s="8"/>
      <c r="L41" s="104"/>
      <c r="M41" s="104"/>
      <c r="N41" s="104"/>
      <c r="O41" s="104"/>
    </row>
    <row r="42" spans="3:15" ht="24" customHeight="1">
      <c r="C42" s="136"/>
      <c r="D42" s="111"/>
      <c r="E42" s="105"/>
      <c r="F42" s="105"/>
      <c r="G42" s="106"/>
      <c r="H42" s="106"/>
      <c r="I42" s="8"/>
      <c r="J42" s="8"/>
      <c r="L42" s="104"/>
      <c r="M42" s="104"/>
      <c r="N42" s="104"/>
      <c r="O42" s="104"/>
    </row>
    <row r="43" spans="3:15" ht="24" customHeight="1">
      <c r="C43" s="136"/>
      <c r="D43" s="111"/>
      <c r="E43" s="105"/>
      <c r="F43" s="105"/>
      <c r="G43" s="106"/>
      <c r="H43" s="106"/>
      <c r="I43" s="8"/>
      <c r="J43" s="8"/>
      <c r="L43" s="104"/>
      <c r="M43" s="104"/>
      <c r="N43" s="104"/>
      <c r="O43" s="104"/>
    </row>
    <row r="44" spans="3:15" ht="24" customHeight="1">
      <c r="C44" s="136"/>
      <c r="D44" s="111"/>
      <c r="E44" s="105"/>
      <c r="F44" s="105"/>
      <c r="G44" s="106"/>
      <c r="H44" s="106"/>
      <c r="I44" s="8"/>
      <c r="J44" s="8"/>
      <c r="L44" s="104"/>
      <c r="M44" s="104"/>
      <c r="N44" s="104"/>
      <c r="O44" s="104"/>
    </row>
    <row r="45" spans="3:15" ht="24" customHeight="1">
      <c r="C45" s="136"/>
      <c r="D45" s="111"/>
      <c r="E45" s="105"/>
      <c r="F45" s="105"/>
      <c r="G45" s="106"/>
      <c r="H45" s="106"/>
      <c r="I45" s="8"/>
      <c r="J45" s="8"/>
      <c r="L45" s="104"/>
      <c r="M45" s="104"/>
      <c r="N45" s="104"/>
      <c r="O45" s="104"/>
    </row>
    <row r="46" spans="3:15" ht="24" customHeight="1">
      <c r="C46" s="136"/>
      <c r="D46" s="111"/>
      <c r="E46" s="105"/>
      <c r="F46" s="105"/>
      <c r="G46" s="106"/>
      <c r="H46" s="106"/>
      <c r="I46" s="8"/>
      <c r="J46" s="8"/>
      <c r="L46" s="104"/>
      <c r="M46" s="210"/>
      <c r="N46" s="210"/>
      <c r="O46" s="104"/>
    </row>
    <row r="47" spans="3:15" ht="24" customHeight="1">
      <c r="C47" s="136"/>
      <c r="D47" s="111"/>
      <c r="E47" s="105"/>
      <c r="F47" s="105"/>
      <c r="G47" s="106"/>
      <c r="H47" s="106"/>
      <c r="I47" s="8"/>
      <c r="J47" s="8"/>
      <c r="L47" s="104"/>
      <c r="M47" s="101"/>
      <c r="N47" s="102"/>
      <c r="O47" s="104"/>
    </row>
    <row r="48" spans="3:15" ht="24" customHeight="1">
      <c r="C48" s="136"/>
      <c r="D48" s="111"/>
      <c r="E48" s="105"/>
      <c r="F48" s="105"/>
      <c r="G48" s="106"/>
      <c r="H48" s="106"/>
      <c r="I48" s="8"/>
      <c r="J48" s="8"/>
      <c r="L48" s="104"/>
      <c r="M48" s="101"/>
      <c r="N48" s="102"/>
      <c r="O48" s="104"/>
    </row>
    <row r="49" spans="3:15" ht="24" customHeight="1">
      <c r="C49" s="136"/>
      <c r="D49" s="111"/>
      <c r="E49" s="105"/>
      <c r="F49" s="105"/>
      <c r="G49" s="106"/>
      <c r="H49" s="106"/>
      <c r="I49" s="8"/>
      <c r="J49" s="8"/>
      <c r="L49" s="104"/>
      <c r="M49" s="101"/>
      <c r="N49" s="102"/>
      <c r="O49" s="104"/>
    </row>
    <row r="50" spans="3:15" ht="24" customHeight="1">
      <c r="C50" s="136"/>
      <c r="D50" s="111"/>
      <c r="E50" s="105"/>
      <c r="F50" s="105"/>
      <c r="G50" s="106"/>
      <c r="H50" s="106"/>
      <c r="I50" s="8"/>
      <c r="J50" s="8"/>
      <c r="L50" s="104"/>
      <c r="M50" s="101"/>
      <c r="N50" s="102"/>
      <c r="O50" s="104"/>
    </row>
    <row r="51" spans="3:15" ht="24" customHeight="1">
      <c r="C51" s="136"/>
      <c r="D51" s="111"/>
      <c r="E51" s="105"/>
      <c r="F51" s="105"/>
      <c r="G51" s="106"/>
      <c r="H51" s="106"/>
      <c r="I51" s="8"/>
      <c r="J51" s="8"/>
      <c r="L51" s="104"/>
      <c r="M51" s="101"/>
      <c r="N51" s="102"/>
      <c r="O51" s="104"/>
    </row>
    <row r="52" spans="3:15" ht="24" customHeight="1">
      <c r="C52" s="136"/>
      <c r="D52" s="111"/>
      <c r="E52" s="105"/>
      <c r="F52" s="105"/>
      <c r="G52" s="106"/>
      <c r="H52" s="106"/>
      <c r="I52" s="8"/>
      <c r="J52" s="8"/>
      <c r="L52" s="104"/>
      <c r="M52" s="101"/>
      <c r="N52" s="102"/>
      <c r="O52" s="104"/>
    </row>
    <row r="53" spans="3:15" ht="24" customHeight="1">
      <c r="C53" s="136"/>
      <c r="D53" s="111"/>
      <c r="E53" s="105"/>
      <c r="F53" s="105"/>
      <c r="G53" s="106"/>
      <c r="H53" s="106"/>
      <c r="I53" s="8"/>
      <c r="J53" s="8"/>
      <c r="M53" s="100"/>
      <c r="N53" s="100"/>
    </row>
    <row r="54" spans="3:15" ht="24" customHeight="1">
      <c r="C54" s="136"/>
      <c r="D54" s="111"/>
      <c r="E54" s="105"/>
      <c r="F54" s="105"/>
      <c r="G54" s="106"/>
      <c r="H54" s="106"/>
      <c r="I54" s="8"/>
      <c r="J54" s="8"/>
      <c r="M54" s="100"/>
      <c r="N54" s="100"/>
    </row>
    <row r="55" spans="3:15" ht="24" customHeight="1">
      <c r="C55" s="136"/>
      <c r="D55" s="111"/>
      <c r="E55" s="105"/>
      <c r="F55" s="105"/>
      <c r="G55" s="106"/>
      <c r="H55" s="106"/>
      <c r="I55" s="8"/>
      <c r="J55" s="8"/>
      <c r="M55" s="100"/>
      <c r="N55" s="100"/>
    </row>
    <row r="56" spans="3:15" ht="24" customHeight="1">
      <c r="C56" s="136"/>
      <c r="D56" s="111"/>
      <c r="E56" s="105"/>
      <c r="F56" s="105"/>
      <c r="G56" s="106"/>
      <c r="H56" s="106"/>
      <c r="I56" s="8"/>
      <c r="J56" s="8"/>
    </row>
    <row r="57" spans="3:15" ht="24" customHeight="1">
      <c r="C57" s="136"/>
      <c r="D57" s="111"/>
      <c r="E57" s="105"/>
      <c r="F57" s="105"/>
      <c r="G57" s="106"/>
      <c r="H57" s="106"/>
      <c r="I57" s="8"/>
      <c r="J57" s="8"/>
    </row>
    <row r="58" spans="3:15" ht="24" customHeight="1">
      <c r="C58" s="136"/>
      <c r="D58" s="111"/>
      <c r="E58" s="105"/>
      <c r="F58" s="105"/>
      <c r="G58" s="106"/>
      <c r="H58" s="106"/>
      <c r="I58" s="8"/>
      <c r="J58" s="8"/>
    </row>
    <row r="59" spans="3:15" ht="24" customHeight="1">
      <c r="C59" s="136"/>
      <c r="D59" s="111"/>
      <c r="E59" s="105"/>
      <c r="F59" s="105"/>
      <c r="G59" s="106"/>
      <c r="H59" s="106"/>
      <c r="I59" s="8"/>
      <c r="J59" s="8"/>
    </row>
    <row r="60" spans="3:15" ht="24" customHeight="1">
      <c r="C60" s="136"/>
      <c r="D60" s="111"/>
      <c r="E60" s="105"/>
      <c r="F60" s="105"/>
      <c r="G60" s="106"/>
      <c r="H60" s="106"/>
      <c r="I60" s="8"/>
      <c r="J60" s="8"/>
    </row>
    <row r="61" spans="3:15" ht="24" customHeight="1">
      <c r="C61" s="136"/>
      <c r="D61" s="111"/>
      <c r="E61" s="105"/>
      <c r="F61" s="105"/>
      <c r="G61" s="106"/>
      <c r="H61" s="106"/>
      <c r="I61" s="8"/>
      <c r="J61" s="8"/>
    </row>
    <row r="62" spans="3:15" ht="24" customHeight="1">
      <c r="C62" s="136"/>
      <c r="D62" s="111"/>
      <c r="E62" s="105"/>
      <c r="F62" s="105"/>
      <c r="G62" s="106"/>
      <c r="H62" s="106"/>
      <c r="I62" s="8"/>
      <c r="J62" s="8"/>
    </row>
    <row r="63" spans="3:15" ht="24" customHeight="1">
      <c r="C63" s="136"/>
      <c r="D63" s="111"/>
      <c r="E63" s="105"/>
      <c r="F63" s="105"/>
      <c r="G63" s="106"/>
      <c r="H63" s="106"/>
      <c r="I63" s="8"/>
      <c r="J63" s="8"/>
    </row>
    <row r="64" spans="3:15" ht="24" customHeight="1">
      <c r="C64" s="136"/>
      <c r="D64" s="111"/>
      <c r="E64" s="105"/>
      <c r="F64" s="105"/>
      <c r="G64" s="106"/>
      <c r="H64" s="106"/>
      <c r="I64" s="8"/>
      <c r="J64" s="8"/>
    </row>
    <row r="65" spans="3:10" ht="24" customHeight="1">
      <c r="C65" s="136"/>
      <c r="D65" s="111"/>
      <c r="E65" s="105"/>
      <c r="F65" s="105"/>
      <c r="G65" s="106"/>
      <c r="H65" s="106"/>
      <c r="I65" s="8"/>
      <c r="J65" s="8"/>
    </row>
    <row r="66" spans="3:10" ht="24" customHeight="1">
      <c r="C66" s="136"/>
      <c r="D66" s="111"/>
      <c r="E66" s="105"/>
      <c r="F66" s="105"/>
      <c r="G66" s="106"/>
      <c r="H66" s="106"/>
      <c r="I66" s="8"/>
      <c r="J66" s="8"/>
    </row>
    <row r="67" spans="3:10" ht="24" customHeight="1">
      <c r="C67" s="136"/>
      <c r="D67" s="111"/>
      <c r="E67" s="105"/>
      <c r="F67" s="105"/>
      <c r="G67" s="106"/>
      <c r="H67" s="106"/>
      <c r="I67" s="8"/>
      <c r="J67" s="8"/>
    </row>
    <row r="68" spans="3:10" ht="24" customHeight="1">
      <c r="C68" s="136"/>
      <c r="D68" s="111"/>
      <c r="E68" s="105"/>
      <c r="F68" s="105"/>
      <c r="G68" s="106"/>
      <c r="H68" s="106"/>
      <c r="I68" s="8"/>
      <c r="J68" s="8"/>
    </row>
    <row r="69" spans="3:10" ht="24" customHeight="1">
      <c r="C69" s="136"/>
      <c r="D69" s="111"/>
      <c r="E69" s="105"/>
      <c r="F69" s="105"/>
      <c r="G69" s="106"/>
      <c r="H69" s="106"/>
      <c r="I69" s="8"/>
      <c r="J69" s="8"/>
    </row>
    <row r="70" spans="3:10" ht="24" customHeight="1">
      <c r="C70" s="136"/>
      <c r="D70" s="111"/>
      <c r="E70" s="105"/>
      <c r="F70" s="105"/>
      <c r="G70" s="106"/>
      <c r="H70" s="106"/>
      <c r="I70" s="8"/>
      <c r="J70" s="8"/>
    </row>
    <row r="71" spans="3:10" ht="24" customHeight="1">
      <c r="C71" s="136"/>
      <c r="D71" s="111"/>
      <c r="E71" s="105"/>
      <c r="F71" s="105"/>
      <c r="G71" s="106"/>
      <c r="H71" s="106"/>
      <c r="I71" s="8"/>
      <c r="J71" s="8"/>
    </row>
    <row r="72" spans="3:10" ht="24" customHeight="1">
      <c r="C72" s="136"/>
      <c r="D72" s="111"/>
      <c r="E72" s="105"/>
      <c r="F72" s="105"/>
      <c r="G72" s="106"/>
      <c r="H72" s="106"/>
      <c r="I72" s="8"/>
      <c r="J72" s="8"/>
    </row>
    <row r="73" spans="3:10" ht="24" customHeight="1">
      <c r="C73" s="136"/>
      <c r="D73" s="111"/>
      <c r="E73" s="105"/>
      <c r="F73" s="105"/>
      <c r="G73" s="106"/>
      <c r="H73" s="106"/>
      <c r="I73" s="8"/>
      <c r="J73" s="8"/>
    </row>
    <row r="74" spans="3:10" ht="24" customHeight="1">
      <c r="C74" s="136"/>
      <c r="D74" s="111"/>
      <c r="E74" s="105"/>
      <c r="F74" s="105"/>
      <c r="G74" s="106"/>
      <c r="H74" s="106"/>
      <c r="I74" s="8"/>
      <c r="J74" s="8"/>
    </row>
    <row r="75" spans="3:10" ht="24" customHeight="1">
      <c r="C75" s="136"/>
      <c r="D75" s="111"/>
      <c r="E75" s="105">
        <f>SUM(E7:E74)</f>
        <v>3990000</v>
      </c>
      <c r="F75" s="111"/>
      <c r="G75" s="111"/>
      <c r="H75" s="106"/>
      <c r="I75" s="8"/>
      <c r="J75" s="8"/>
    </row>
    <row r="78" spans="3:10" ht="15.75" thickBot="1"/>
    <row r="79" spans="3:10" ht="16.5" thickBot="1">
      <c r="D79" s="59" t="s">
        <v>68</v>
      </c>
      <c r="E79" s="60">
        <f>I3-E75</f>
        <v>2010000</v>
      </c>
    </row>
  </sheetData>
  <mergeCells count="6">
    <mergeCell ref="C3:E3"/>
    <mergeCell ref="M46:N46"/>
    <mergeCell ref="F3:H3"/>
    <mergeCell ref="I3:J3"/>
    <mergeCell ref="C4:D4"/>
    <mergeCell ref="H4:I4"/>
  </mergeCells>
  <pageMargins left="1.2" right="0.1" top="0.25" bottom="0.2" header="0.3" footer="0.3"/>
  <pageSetup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3:J70"/>
  <sheetViews>
    <sheetView zoomScale="75" zoomScaleNormal="75" workbookViewId="0">
      <selection activeCell="E26" sqref="E26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20.140625" customWidth="1"/>
    <col min="7" max="7" width="20.7109375" customWidth="1"/>
    <col min="8" max="8" width="21.140625" customWidth="1"/>
    <col min="9" max="9" width="12.140625" customWidth="1"/>
    <col min="10" max="10" width="12.85546875" customWidth="1"/>
  </cols>
  <sheetData>
    <row r="3" spans="1:10" s="171" customFormat="1" ht="27.75" customHeight="1">
      <c r="A3" s="174"/>
      <c r="C3" s="178" t="s">
        <v>111</v>
      </c>
      <c r="D3" s="176"/>
      <c r="E3" s="176"/>
      <c r="F3" s="176"/>
      <c r="G3" s="201" t="s">
        <v>102</v>
      </c>
      <c r="H3" s="201"/>
      <c r="I3" s="202">
        <v>6000000</v>
      </c>
      <c r="J3" s="202"/>
    </row>
    <row r="4" spans="1:10" ht="21">
      <c r="C4" s="204" t="s">
        <v>128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36">
        <v>42765</v>
      </c>
      <c r="D7" s="111" t="s">
        <v>143</v>
      </c>
      <c r="E7" s="105">
        <v>25000</v>
      </c>
      <c r="F7" s="111"/>
      <c r="G7" s="106">
        <f>E7</f>
        <v>25000</v>
      </c>
      <c r="H7" s="106">
        <f>I3-E7+F7</f>
        <v>5975000</v>
      </c>
      <c r="I7" s="8"/>
      <c r="J7" s="8"/>
    </row>
    <row r="8" spans="1:10" ht="24" customHeight="1">
      <c r="C8" s="136">
        <v>42782</v>
      </c>
      <c r="D8" s="111" t="s">
        <v>17</v>
      </c>
      <c r="E8" s="105">
        <v>15000</v>
      </c>
      <c r="F8" s="111"/>
      <c r="G8" s="106">
        <f>G7+E8-F8</f>
        <v>40000</v>
      </c>
      <c r="H8" s="106">
        <f>H7-E8+F8</f>
        <v>5960000</v>
      </c>
      <c r="I8" s="8"/>
      <c r="J8" s="8"/>
    </row>
    <row r="9" spans="1:10" ht="24" customHeight="1">
      <c r="C9" s="136">
        <v>42787</v>
      </c>
      <c r="D9" s="111" t="s">
        <v>13</v>
      </c>
      <c r="E9" s="105">
        <v>75000</v>
      </c>
      <c r="F9" s="111"/>
      <c r="G9" s="106">
        <f t="shared" ref="G9:G26" si="0">G8+E9-F9</f>
        <v>115000</v>
      </c>
      <c r="H9" s="106">
        <f t="shared" ref="H9:H26" si="1">H8-E9+F9</f>
        <v>5885000</v>
      </c>
      <c r="I9" s="8"/>
      <c r="J9" s="8"/>
    </row>
    <row r="10" spans="1:10" ht="24" customHeight="1">
      <c r="C10" s="136">
        <v>42787</v>
      </c>
      <c r="D10" s="111" t="s">
        <v>9</v>
      </c>
      <c r="E10" s="105">
        <v>200000</v>
      </c>
      <c r="F10" s="111"/>
      <c r="G10" s="106">
        <f t="shared" si="0"/>
        <v>315000</v>
      </c>
      <c r="H10" s="106">
        <f t="shared" si="1"/>
        <v>5685000</v>
      </c>
      <c r="I10" s="8"/>
      <c r="J10" s="8"/>
    </row>
    <row r="11" spans="1:10" ht="24" customHeight="1">
      <c r="C11" s="136">
        <v>42786</v>
      </c>
      <c r="D11" s="111" t="s">
        <v>143</v>
      </c>
      <c r="E11" s="105">
        <v>25000</v>
      </c>
      <c r="F11" s="111"/>
      <c r="G11" s="106">
        <f t="shared" si="0"/>
        <v>340000</v>
      </c>
      <c r="H11" s="106">
        <f t="shared" si="1"/>
        <v>5660000</v>
      </c>
      <c r="I11" s="8"/>
      <c r="J11" s="8"/>
    </row>
    <row r="12" spans="1:10" ht="24" customHeight="1">
      <c r="C12" s="136">
        <v>42786</v>
      </c>
      <c r="D12" s="111" t="s">
        <v>11</v>
      </c>
      <c r="E12" s="105">
        <v>500000</v>
      </c>
      <c r="F12" s="111"/>
      <c r="G12" s="106">
        <f t="shared" si="0"/>
        <v>840000</v>
      </c>
      <c r="H12" s="106">
        <f t="shared" si="1"/>
        <v>5160000</v>
      </c>
      <c r="I12" s="8"/>
      <c r="J12" s="8"/>
    </row>
    <row r="13" spans="1:10" ht="24" customHeight="1">
      <c r="C13" s="136">
        <v>42786</v>
      </c>
      <c r="D13" s="111" t="s">
        <v>10</v>
      </c>
      <c r="E13" s="105">
        <v>50000</v>
      </c>
      <c r="F13" s="111"/>
      <c r="G13" s="106">
        <f t="shared" si="0"/>
        <v>890000</v>
      </c>
      <c r="H13" s="106">
        <f t="shared" si="1"/>
        <v>5110000</v>
      </c>
      <c r="I13" s="8"/>
      <c r="J13" s="8"/>
    </row>
    <row r="14" spans="1:10" ht="24" customHeight="1">
      <c r="C14" s="136">
        <v>42815</v>
      </c>
      <c r="D14" s="111" t="s">
        <v>17</v>
      </c>
      <c r="E14" s="105">
        <v>12000</v>
      </c>
      <c r="F14" s="111"/>
      <c r="G14" s="106">
        <f t="shared" si="0"/>
        <v>902000</v>
      </c>
      <c r="H14" s="106">
        <f t="shared" si="1"/>
        <v>5098000</v>
      </c>
      <c r="I14" s="8"/>
      <c r="J14" s="8"/>
    </row>
    <row r="15" spans="1:10" ht="24" customHeight="1">
      <c r="C15" s="136">
        <v>42831</v>
      </c>
      <c r="D15" s="111" t="s">
        <v>143</v>
      </c>
      <c r="E15" s="105">
        <v>100000</v>
      </c>
      <c r="F15" s="111"/>
      <c r="G15" s="106">
        <f t="shared" si="0"/>
        <v>1002000</v>
      </c>
      <c r="H15" s="106">
        <f t="shared" si="1"/>
        <v>4998000</v>
      </c>
      <c r="I15" s="8"/>
      <c r="J15" s="8"/>
    </row>
    <row r="16" spans="1:10" ht="24" customHeight="1">
      <c r="C16" s="136">
        <v>42850</v>
      </c>
      <c r="D16" s="111" t="s">
        <v>20</v>
      </c>
      <c r="E16" s="105">
        <v>61000</v>
      </c>
      <c r="F16" s="111"/>
      <c r="G16" s="106">
        <f t="shared" si="0"/>
        <v>1063000</v>
      </c>
      <c r="H16" s="106">
        <f t="shared" si="1"/>
        <v>4937000</v>
      </c>
      <c r="I16" s="8"/>
      <c r="J16" s="8"/>
    </row>
    <row r="17" spans="3:10" ht="24" customHeight="1">
      <c r="C17" s="136">
        <v>42850</v>
      </c>
      <c r="D17" s="111" t="s">
        <v>16</v>
      </c>
      <c r="E17" s="105">
        <v>150000</v>
      </c>
      <c r="F17" s="111"/>
      <c r="G17" s="106">
        <f t="shared" si="0"/>
        <v>1213000</v>
      </c>
      <c r="H17" s="106">
        <f t="shared" si="1"/>
        <v>4787000</v>
      </c>
      <c r="I17" s="8"/>
      <c r="J17" s="8"/>
    </row>
    <row r="18" spans="3:10" ht="24" customHeight="1">
      <c r="C18" s="136">
        <v>42850</v>
      </c>
      <c r="D18" s="111" t="s">
        <v>19</v>
      </c>
      <c r="E18" s="105">
        <v>11000</v>
      </c>
      <c r="F18" s="111"/>
      <c r="G18" s="106">
        <f t="shared" si="0"/>
        <v>1224000</v>
      </c>
      <c r="H18" s="106">
        <f t="shared" si="1"/>
        <v>4776000</v>
      </c>
      <c r="I18" s="8"/>
      <c r="J18" s="8"/>
    </row>
    <row r="19" spans="3:10" ht="24" customHeight="1">
      <c r="C19" s="136">
        <v>42850</v>
      </c>
      <c r="D19" s="111" t="s">
        <v>11</v>
      </c>
      <c r="E19" s="105">
        <v>136500</v>
      </c>
      <c r="F19" s="111"/>
      <c r="G19" s="106">
        <f t="shared" si="0"/>
        <v>1360500</v>
      </c>
      <c r="H19" s="106">
        <f t="shared" si="1"/>
        <v>4639500</v>
      </c>
      <c r="I19" s="8"/>
      <c r="J19" s="8"/>
    </row>
    <row r="20" spans="3:10" ht="24" customHeight="1">
      <c r="C20" s="136">
        <v>42850</v>
      </c>
      <c r="D20" s="111" t="s">
        <v>15</v>
      </c>
      <c r="E20" s="105">
        <v>40000</v>
      </c>
      <c r="F20" s="111"/>
      <c r="G20" s="106">
        <f t="shared" si="0"/>
        <v>1400500</v>
      </c>
      <c r="H20" s="106">
        <f t="shared" si="1"/>
        <v>4599500</v>
      </c>
      <c r="I20" s="8"/>
      <c r="J20" s="8"/>
    </row>
    <row r="21" spans="3:10" ht="24" customHeight="1">
      <c r="C21" s="136">
        <v>42852</v>
      </c>
      <c r="D21" s="111" t="s">
        <v>9</v>
      </c>
      <c r="E21" s="105">
        <v>200000</v>
      </c>
      <c r="F21" s="111"/>
      <c r="G21" s="106">
        <f t="shared" si="0"/>
        <v>1600500</v>
      </c>
      <c r="H21" s="106">
        <f t="shared" si="1"/>
        <v>4399500</v>
      </c>
      <c r="I21" s="8"/>
      <c r="J21" s="8"/>
    </row>
    <row r="22" spans="3:10" ht="24" customHeight="1">
      <c r="C22" s="136">
        <v>42852</v>
      </c>
      <c r="D22" s="111" t="s">
        <v>17</v>
      </c>
      <c r="E22" s="105">
        <v>20000</v>
      </c>
      <c r="F22" s="111"/>
      <c r="G22" s="106">
        <f t="shared" si="0"/>
        <v>1620500</v>
      </c>
      <c r="H22" s="106">
        <f t="shared" si="1"/>
        <v>4379500</v>
      </c>
      <c r="I22" s="8"/>
      <c r="J22" s="8"/>
    </row>
    <row r="23" spans="3:10" ht="24" customHeight="1">
      <c r="C23" s="136">
        <v>42884</v>
      </c>
      <c r="D23" s="111" t="s">
        <v>19</v>
      </c>
      <c r="E23" s="105">
        <v>64500</v>
      </c>
      <c r="F23" s="111"/>
      <c r="G23" s="106">
        <f t="shared" si="0"/>
        <v>1685000</v>
      </c>
      <c r="H23" s="106">
        <f t="shared" si="1"/>
        <v>4315000</v>
      </c>
      <c r="I23" s="8"/>
      <c r="J23" s="8"/>
    </row>
    <row r="24" spans="3:10" ht="24" customHeight="1">
      <c r="C24" s="136">
        <v>42899</v>
      </c>
      <c r="D24" s="111" t="s">
        <v>149</v>
      </c>
      <c r="E24" s="105">
        <v>26000</v>
      </c>
      <c r="F24" s="111"/>
      <c r="G24" s="106">
        <f t="shared" si="0"/>
        <v>1711000</v>
      </c>
      <c r="H24" s="106">
        <f t="shared" si="1"/>
        <v>4289000</v>
      </c>
      <c r="I24" s="8"/>
      <c r="J24" s="8"/>
    </row>
    <row r="25" spans="3:10" ht="24" customHeight="1">
      <c r="C25" s="136">
        <v>42919</v>
      </c>
      <c r="D25" s="111" t="s">
        <v>15</v>
      </c>
      <c r="E25" s="105">
        <v>42300</v>
      </c>
      <c r="F25" s="111"/>
      <c r="G25" s="106">
        <f t="shared" si="0"/>
        <v>1753300</v>
      </c>
      <c r="H25" s="106">
        <f t="shared" si="1"/>
        <v>4246700</v>
      </c>
      <c r="I25" s="8"/>
      <c r="J25" s="8"/>
    </row>
    <row r="26" spans="3:10" ht="24" customHeight="1">
      <c r="C26" s="136"/>
      <c r="D26" s="111"/>
      <c r="E26" s="105"/>
      <c r="F26" s="111"/>
      <c r="G26" s="106">
        <f t="shared" si="0"/>
        <v>1753300</v>
      </c>
      <c r="H26" s="106">
        <f t="shared" si="1"/>
        <v>4246700</v>
      </c>
      <c r="I26" s="8"/>
      <c r="J26" s="8"/>
    </row>
    <row r="27" spans="3:10" ht="24" customHeight="1">
      <c r="C27" s="136"/>
      <c r="D27" s="111"/>
      <c r="E27" s="105"/>
      <c r="F27" s="111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51"/>
      <c r="E44" s="139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36"/>
      <c r="D59" s="111"/>
      <c r="E59" s="105"/>
      <c r="F59" s="105"/>
      <c r="G59" s="106"/>
      <c r="H59" s="106"/>
      <c r="I59" s="8"/>
      <c r="J59" s="8"/>
    </row>
    <row r="60" spans="3:10" ht="24" customHeight="1">
      <c r="C60" s="136"/>
      <c r="D60" s="111"/>
      <c r="E60" s="105"/>
      <c r="F60" s="105"/>
      <c r="G60" s="106"/>
      <c r="H60" s="106"/>
      <c r="I60" s="8"/>
      <c r="J60" s="8"/>
    </row>
    <row r="61" spans="3:10" ht="24" customHeight="1">
      <c r="C61" s="136"/>
      <c r="D61" s="111"/>
      <c r="E61" s="105"/>
      <c r="F61" s="105"/>
      <c r="G61" s="106"/>
      <c r="H61" s="106"/>
      <c r="I61" s="8"/>
      <c r="J61" s="8"/>
    </row>
    <row r="62" spans="3:10" ht="24" customHeight="1">
      <c r="C62" s="136"/>
      <c r="D62" s="111"/>
      <c r="E62" s="105"/>
      <c r="F62" s="105"/>
      <c r="G62" s="106"/>
      <c r="H62" s="106"/>
      <c r="I62" s="8"/>
      <c r="J62" s="8"/>
    </row>
    <row r="63" spans="3:10" ht="24" customHeight="1">
      <c r="C63" s="136"/>
      <c r="D63" s="111"/>
      <c r="E63" s="105"/>
      <c r="F63" s="105"/>
      <c r="G63" s="106"/>
      <c r="H63" s="106"/>
      <c r="I63" s="8"/>
      <c r="J63" s="8"/>
    </row>
    <row r="64" spans="3:10" ht="24" customHeight="1">
      <c r="C64" s="136"/>
      <c r="D64" s="111"/>
      <c r="E64" s="105"/>
      <c r="F64" s="105"/>
      <c r="G64" s="106"/>
      <c r="H64" s="106"/>
      <c r="I64" s="8"/>
      <c r="J64" s="8"/>
    </row>
    <row r="65" spans="3:10" ht="24" customHeight="1">
      <c r="C65" s="136"/>
      <c r="D65" s="111"/>
      <c r="E65" s="105"/>
      <c r="F65" s="105"/>
      <c r="G65" s="106"/>
      <c r="H65" s="106"/>
      <c r="I65" s="8"/>
      <c r="J65" s="8"/>
    </row>
    <row r="66" spans="3:10" ht="24" customHeight="1">
      <c r="C66" s="103"/>
      <c r="D66" s="8"/>
      <c r="E66" s="9">
        <f>SUM(E7:E56)</f>
        <v>1753300</v>
      </c>
      <c r="F66" s="8"/>
      <c r="G66" s="8"/>
      <c r="H66" s="8"/>
      <c r="I66" s="8"/>
      <c r="J66" s="8"/>
    </row>
    <row r="69" spans="3:10" ht="15.75" thickBot="1"/>
    <row r="70" spans="3:10" ht="16.5" thickBot="1">
      <c r="D70" s="59" t="s">
        <v>68</v>
      </c>
      <c r="E70" s="60">
        <f>I3-E66</f>
        <v>4246700</v>
      </c>
    </row>
  </sheetData>
  <mergeCells count="4">
    <mergeCell ref="I3:J3"/>
    <mergeCell ref="C4:D4"/>
    <mergeCell ref="H4:I4"/>
    <mergeCell ref="G3:H3"/>
  </mergeCells>
  <pageMargins left="1.2" right="0.1" top="0.25" bottom="0.2" header="0.3" footer="0.3"/>
  <pageSetup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3:J66"/>
  <sheetViews>
    <sheetView zoomScale="75" zoomScaleNormal="75" workbookViewId="0">
      <selection activeCell="N22" sqref="N22"/>
    </sheetView>
  </sheetViews>
  <sheetFormatPr defaultRowHeight="15"/>
  <cols>
    <col min="3" max="3" width="16.42578125" customWidth="1"/>
    <col min="4" max="4" width="21.28515625" customWidth="1"/>
    <col min="5" max="5" width="21.42578125" customWidth="1"/>
    <col min="6" max="6" width="19.28515625" customWidth="1"/>
    <col min="7" max="7" width="20.7109375" customWidth="1"/>
    <col min="8" max="8" width="21.7109375" customWidth="1"/>
    <col min="9" max="9" width="12.28515625" customWidth="1"/>
    <col min="10" max="10" width="14" customWidth="1"/>
  </cols>
  <sheetData>
    <row r="3" spans="1:10" s="171" customFormat="1" ht="27.75" customHeight="1">
      <c r="A3" s="174"/>
      <c r="C3" s="180" t="s">
        <v>112</v>
      </c>
      <c r="D3" s="179"/>
      <c r="E3" s="179"/>
      <c r="F3" s="179"/>
      <c r="G3" s="201" t="s">
        <v>102</v>
      </c>
      <c r="H3" s="201"/>
      <c r="I3" s="202">
        <v>10000000</v>
      </c>
      <c r="J3" s="202"/>
    </row>
    <row r="4" spans="1:10" ht="21">
      <c r="C4" s="204" t="s">
        <v>129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36">
        <v>42787</v>
      </c>
      <c r="D7" s="111" t="s">
        <v>9</v>
      </c>
      <c r="E7" s="105">
        <v>1000000</v>
      </c>
      <c r="F7" s="106"/>
      <c r="G7" s="106">
        <f>E7</f>
        <v>1000000</v>
      </c>
      <c r="H7" s="106">
        <f>I3-E7</f>
        <v>9000000</v>
      </c>
      <c r="I7" s="8"/>
      <c r="J7" s="8"/>
    </row>
    <row r="8" spans="1:10" ht="24" customHeight="1">
      <c r="C8" s="136"/>
      <c r="D8" s="111"/>
      <c r="E8" s="105"/>
      <c r="F8" s="106"/>
      <c r="G8" s="106">
        <f>G7+E8</f>
        <v>1000000</v>
      </c>
      <c r="H8" s="106">
        <f>H7-E8</f>
        <v>9000000</v>
      </c>
      <c r="I8" s="8"/>
      <c r="J8" s="8"/>
    </row>
    <row r="9" spans="1:10" ht="24" customHeight="1">
      <c r="C9" s="136"/>
      <c r="D9" s="111"/>
      <c r="E9" s="105"/>
      <c r="F9" s="106"/>
      <c r="G9" s="106">
        <f t="shared" ref="G9:G15" si="0">G8+E9</f>
        <v>1000000</v>
      </c>
      <c r="H9" s="106">
        <f t="shared" ref="H9:H15" si="1">H8-E9</f>
        <v>9000000</v>
      </c>
      <c r="I9" s="8"/>
      <c r="J9" s="8"/>
    </row>
    <row r="10" spans="1:10" ht="24" customHeight="1">
      <c r="C10" s="136"/>
      <c r="D10" s="111"/>
      <c r="E10" s="105"/>
      <c r="F10" s="106"/>
      <c r="G10" s="106">
        <f t="shared" si="0"/>
        <v>1000000</v>
      </c>
      <c r="H10" s="106">
        <f t="shared" si="1"/>
        <v>9000000</v>
      </c>
      <c r="I10" s="8"/>
      <c r="J10" s="8"/>
    </row>
    <row r="11" spans="1:10" ht="24" customHeight="1">
      <c r="C11" s="136"/>
      <c r="D11" s="111"/>
      <c r="E11" s="105"/>
      <c r="F11" s="106"/>
      <c r="G11" s="106">
        <f t="shared" si="0"/>
        <v>1000000</v>
      </c>
      <c r="H11" s="106">
        <f t="shared" si="1"/>
        <v>9000000</v>
      </c>
      <c r="I11" s="8"/>
      <c r="J11" s="8"/>
    </row>
    <row r="12" spans="1:10" ht="24" customHeight="1">
      <c r="C12" s="136"/>
      <c r="D12" s="111"/>
      <c r="E12" s="105"/>
      <c r="F12" s="106"/>
      <c r="G12" s="106">
        <f t="shared" si="0"/>
        <v>1000000</v>
      </c>
      <c r="H12" s="106">
        <f t="shared" si="1"/>
        <v>9000000</v>
      </c>
      <c r="I12" s="8"/>
      <c r="J12" s="8"/>
    </row>
    <row r="13" spans="1:10" ht="24" customHeight="1">
      <c r="C13" s="136"/>
      <c r="D13" s="111"/>
      <c r="E13" s="105"/>
      <c r="F13" s="106"/>
      <c r="G13" s="106">
        <f t="shared" si="0"/>
        <v>1000000</v>
      </c>
      <c r="H13" s="106">
        <f t="shared" si="1"/>
        <v>9000000</v>
      </c>
      <c r="I13" s="8"/>
      <c r="J13" s="8"/>
    </row>
    <row r="14" spans="1:10" ht="24" customHeight="1">
      <c r="C14" s="136"/>
      <c r="D14" s="111"/>
      <c r="E14" s="105"/>
      <c r="F14" s="106"/>
      <c r="G14" s="106">
        <f t="shared" si="0"/>
        <v>1000000</v>
      </c>
      <c r="H14" s="106">
        <f t="shared" si="1"/>
        <v>9000000</v>
      </c>
      <c r="I14" s="8"/>
      <c r="J14" s="8"/>
    </row>
    <row r="15" spans="1:10" ht="24" customHeight="1">
      <c r="C15" s="136"/>
      <c r="D15" s="111"/>
      <c r="E15" s="105"/>
      <c r="F15" s="106"/>
      <c r="G15" s="106">
        <f t="shared" si="0"/>
        <v>1000000</v>
      </c>
      <c r="H15" s="106">
        <f t="shared" si="1"/>
        <v>9000000</v>
      </c>
      <c r="I15" s="8"/>
      <c r="J15" s="8"/>
    </row>
    <row r="16" spans="1:10" ht="24" customHeight="1">
      <c r="C16" s="136"/>
      <c r="D16" s="111"/>
      <c r="E16" s="105"/>
      <c r="F16" s="106"/>
      <c r="G16" s="106"/>
      <c r="H16" s="106"/>
      <c r="I16" s="8"/>
      <c r="J16" s="8"/>
    </row>
    <row r="17" spans="3:10" ht="24" customHeight="1">
      <c r="C17" s="136"/>
      <c r="D17" s="111"/>
      <c r="E17" s="105"/>
      <c r="F17" s="106"/>
      <c r="G17" s="106"/>
      <c r="H17" s="106"/>
      <c r="I17" s="8"/>
      <c r="J17" s="8"/>
    </row>
    <row r="18" spans="3:10" ht="24" customHeight="1">
      <c r="C18" s="136"/>
      <c r="D18" s="111"/>
      <c r="E18" s="105"/>
      <c r="F18" s="106"/>
      <c r="G18" s="106"/>
      <c r="H18" s="106"/>
      <c r="I18" s="8"/>
      <c r="J18" s="8"/>
    </row>
    <row r="19" spans="3:10" ht="24" customHeight="1">
      <c r="C19" s="136"/>
      <c r="D19" s="111"/>
      <c r="E19" s="105"/>
      <c r="F19" s="106"/>
      <c r="G19" s="106"/>
      <c r="H19" s="106"/>
      <c r="I19" s="8"/>
      <c r="J19" s="8"/>
    </row>
    <row r="20" spans="3:10" ht="24" customHeight="1">
      <c r="C20" s="136"/>
      <c r="D20" s="111"/>
      <c r="E20" s="105"/>
      <c r="F20" s="106"/>
      <c r="G20" s="106"/>
      <c r="H20" s="106"/>
      <c r="I20" s="8"/>
      <c r="J20" s="8"/>
    </row>
    <row r="21" spans="3:10" ht="24" customHeight="1">
      <c r="C21" s="136"/>
      <c r="D21" s="111"/>
      <c r="E21" s="105"/>
      <c r="F21" s="106"/>
      <c r="G21" s="106"/>
      <c r="H21" s="106"/>
      <c r="I21" s="8"/>
      <c r="J21" s="8"/>
    </row>
    <row r="22" spans="3:10" ht="24" customHeight="1">
      <c r="C22" s="136"/>
      <c r="D22" s="111"/>
      <c r="E22" s="105"/>
      <c r="F22" s="106"/>
      <c r="G22" s="106"/>
      <c r="H22" s="106"/>
      <c r="I22" s="8"/>
      <c r="J22" s="8"/>
    </row>
    <row r="23" spans="3:10" ht="24" customHeight="1">
      <c r="C23" s="136"/>
      <c r="D23" s="111"/>
      <c r="E23" s="105"/>
      <c r="F23" s="106"/>
      <c r="G23" s="106"/>
      <c r="H23" s="106"/>
      <c r="I23" s="8"/>
      <c r="J23" s="8"/>
    </row>
    <row r="24" spans="3:10" ht="24" customHeight="1">
      <c r="C24" s="136"/>
      <c r="D24" s="111"/>
      <c r="E24" s="105"/>
      <c r="F24" s="106"/>
      <c r="G24" s="106"/>
      <c r="H24" s="106"/>
      <c r="I24" s="8"/>
      <c r="J24" s="8"/>
    </row>
    <row r="25" spans="3:10" ht="24" customHeight="1">
      <c r="C25" s="136"/>
      <c r="D25" s="111"/>
      <c r="E25" s="105"/>
      <c r="F25" s="106"/>
      <c r="G25" s="106"/>
      <c r="H25" s="106"/>
      <c r="I25" s="8"/>
      <c r="J25" s="8"/>
    </row>
    <row r="26" spans="3:10" ht="24" customHeight="1">
      <c r="C26" s="136"/>
      <c r="D26" s="111"/>
      <c r="E26" s="105"/>
      <c r="F26" s="106"/>
      <c r="G26" s="106"/>
      <c r="H26" s="106"/>
      <c r="I26" s="8"/>
      <c r="J26" s="8"/>
    </row>
    <row r="27" spans="3:10" ht="24" customHeight="1">
      <c r="C27" s="136"/>
      <c r="D27" s="111"/>
      <c r="E27" s="105"/>
      <c r="F27" s="106"/>
      <c r="G27" s="106"/>
      <c r="H27" s="106"/>
      <c r="I27" s="8"/>
      <c r="J27" s="8"/>
    </row>
    <row r="28" spans="3:10" ht="24" customHeight="1">
      <c r="C28" s="136"/>
      <c r="D28" s="111"/>
      <c r="E28" s="105"/>
      <c r="F28" s="106"/>
      <c r="G28" s="106"/>
      <c r="H28" s="106"/>
      <c r="I28" s="8"/>
      <c r="J28" s="8"/>
    </row>
    <row r="29" spans="3:10" ht="24" customHeight="1">
      <c r="C29" s="136"/>
      <c r="D29" s="111"/>
      <c r="E29" s="105"/>
      <c r="F29" s="106"/>
      <c r="G29" s="106"/>
      <c r="H29" s="106"/>
      <c r="I29" s="8"/>
      <c r="J29" s="8"/>
    </row>
    <row r="30" spans="3:10" ht="24" customHeight="1">
      <c r="C30" s="136"/>
      <c r="D30" s="111"/>
      <c r="E30" s="105"/>
      <c r="F30" s="106"/>
      <c r="G30" s="106"/>
      <c r="H30" s="106"/>
      <c r="I30" s="8"/>
      <c r="J30" s="8"/>
    </row>
    <row r="31" spans="3:10" ht="24" customHeight="1">
      <c r="C31" s="136"/>
      <c r="D31" s="111"/>
      <c r="E31" s="105"/>
      <c r="F31" s="106"/>
      <c r="G31" s="106"/>
      <c r="H31" s="106"/>
      <c r="I31" s="8"/>
      <c r="J31" s="8"/>
    </row>
    <row r="32" spans="3:10" ht="24" customHeight="1">
      <c r="C32" s="136"/>
      <c r="D32" s="111"/>
      <c r="E32" s="105"/>
      <c r="F32" s="106"/>
      <c r="G32" s="106"/>
      <c r="H32" s="106"/>
      <c r="I32" s="8"/>
      <c r="J32" s="8"/>
    </row>
    <row r="33" spans="3:10" ht="24" customHeight="1">
      <c r="C33" s="136"/>
      <c r="D33" s="111"/>
      <c r="E33" s="105"/>
      <c r="F33" s="106"/>
      <c r="G33" s="106"/>
      <c r="H33" s="106"/>
      <c r="I33" s="8"/>
      <c r="J33" s="8"/>
    </row>
    <row r="34" spans="3:10" ht="24" customHeight="1">
      <c r="C34" s="136"/>
      <c r="D34" s="111"/>
      <c r="E34" s="105"/>
      <c r="F34" s="106"/>
      <c r="G34" s="106"/>
      <c r="H34" s="106"/>
      <c r="I34" s="8"/>
      <c r="J34" s="8"/>
    </row>
    <row r="35" spans="3:10" ht="24" customHeight="1">
      <c r="C35" s="136"/>
      <c r="D35" s="111"/>
      <c r="E35" s="105"/>
      <c r="F35" s="106"/>
      <c r="G35" s="106"/>
      <c r="H35" s="106"/>
      <c r="I35" s="8"/>
      <c r="J35" s="8"/>
    </row>
    <row r="36" spans="3:10" ht="24" customHeight="1">
      <c r="C36" s="136"/>
      <c r="D36" s="111"/>
      <c r="E36" s="105"/>
      <c r="F36" s="106"/>
      <c r="G36" s="106"/>
      <c r="H36" s="106"/>
      <c r="I36" s="8"/>
      <c r="J36" s="8"/>
    </row>
    <row r="37" spans="3:10" ht="24" customHeight="1">
      <c r="C37" s="136"/>
      <c r="D37" s="111"/>
      <c r="E37" s="105"/>
      <c r="F37" s="106"/>
      <c r="G37" s="106"/>
      <c r="H37" s="106"/>
      <c r="I37" s="8"/>
      <c r="J37" s="8"/>
    </row>
    <row r="38" spans="3:10" ht="24" customHeight="1">
      <c r="C38" s="136"/>
      <c r="D38" s="111"/>
      <c r="E38" s="105"/>
      <c r="F38" s="106"/>
      <c r="G38" s="106"/>
      <c r="H38" s="106"/>
      <c r="I38" s="8"/>
      <c r="J38" s="8"/>
    </row>
    <row r="39" spans="3:10" ht="24" customHeight="1">
      <c r="C39" s="136"/>
      <c r="D39" s="111"/>
      <c r="E39" s="105"/>
      <c r="F39" s="106"/>
      <c r="G39" s="106"/>
      <c r="H39" s="106"/>
      <c r="I39" s="8"/>
      <c r="J39" s="8"/>
    </row>
    <row r="40" spans="3:10" ht="24" customHeight="1">
      <c r="C40" s="136"/>
      <c r="D40" s="111"/>
      <c r="E40" s="105"/>
      <c r="F40" s="106"/>
      <c r="G40" s="106"/>
      <c r="H40" s="106"/>
      <c r="I40" s="8"/>
      <c r="J40" s="8"/>
    </row>
    <row r="41" spans="3:10" ht="24" customHeight="1">
      <c r="C41" s="136"/>
      <c r="D41" s="111"/>
      <c r="E41" s="105"/>
      <c r="F41" s="106"/>
      <c r="G41" s="106"/>
      <c r="H41" s="106"/>
      <c r="I41" s="8"/>
      <c r="J41" s="8"/>
    </row>
    <row r="42" spans="3:10" ht="24" customHeight="1">
      <c r="C42" s="136"/>
      <c r="D42" s="111"/>
      <c r="E42" s="105"/>
      <c r="F42" s="106"/>
      <c r="G42" s="106"/>
      <c r="H42" s="106"/>
      <c r="I42" s="8"/>
      <c r="J42" s="8"/>
    </row>
    <row r="43" spans="3:10" ht="24" customHeight="1">
      <c r="C43" s="136"/>
      <c r="D43" s="111"/>
      <c r="E43" s="105"/>
      <c r="F43" s="106"/>
      <c r="G43" s="106"/>
      <c r="H43" s="106"/>
      <c r="I43" s="8"/>
      <c r="J43" s="8"/>
    </row>
    <row r="44" spans="3:10" ht="24" customHeight="1">
      <c r="C44" s="136"/>
      <c r="D44" s="111"/>
      <c r="E44" s="105"/>
      <c r="F44" s="106"/>
      <c r="G44" s="106"/>
      <c r="H44" s="106"/>
      <c r="I44" s="8"/>
      <c r="J44" s="8"/>
    </row>
    <row r="45" spans="3:10" ht="24" customHeight="1">
      <c r="C45" s="136"/>
      <c r="D45" s="111"/>
      <c r="E45" s="105"/>
      <c r="F45" s="106"/>
      <c r="G45" s="106"/>
      <c r="H45" s="106"/>
      <c r="I45" s="8"/>
      <c r="J45" s="8"/>
    </row>
    <row r="46" spans="3:10" ht="24" customHeight="1">
      <c r="C46" s="136"/>
      <c r="D46" s="111"/>
      <c r="E46" s="105"/>
      <c r="F46" s="106"/>
      <c r="G46" s="106"/>
      <c r="H46" s="106"/>
      <c r="I46" s="8"/>
      <c r="J46" s="8"/>
    </row>
    <row r="47" spans="3:10" ht="24" customHeight="1">
      <c r="C47" s="136"/>
      <c r="D47" s="111"/>
      <c r="E47" s="105"/>
      <c r="F47" s="106"/>
      <c r="G47" s="106"/>
      <c r="H47" s="106"/>
      <c r="I47" s="8"/>
      <c r="J47" s="8"/>
    </row>
    <row r="48" spans="3:10" ht="24" customHeight="1">
      <c r="C48" s="136"/>
      <c r="D48" s="111"/>
      <c r="E48" s="105"/>
      <c r="F48" s="106"/>
      <c r="G48" s="106"/>
      <c r="H48" s="106"/>
      <c r="I48" s="8"/>
      <c r="J48" s="8"/>
    </row>
    <row r="49" spans="3:10" ht="24" customHeight="1">
      <c r="C49" s="136"/>
      <c r="D49" s="111"/>
      <c r="E49" s="105"/>
      <c r="F49" s="106"/>
      <c r="G49" s="106"/>
      <c r="H49" s="106"/>
      <c r="I49" s="8"/>
      <c r="J49" s="8"/>
    </row>
    <row r="50" spans="3:10" ht="24" customHeight="1">
      <c r="C50" s="136"/>
      <c r="D50" s="111"/>
      <c r="E50" s="105"/>
      <c r="F50" s="106"/>
      <c r="G50" s="106"/>
      <c r="H50" s="106"/>
      <c r="I50" s="8"/>
      <c r="J50" s="8"/>
    </row>
    <row r="51" spans="3:10" ht="24" customHeight="1">
      <c r="C51" s="136"/>
      <c r="D51" s="111"/>
      <c r="E51" s="105"/>
      <c r="F51" s="106"/>
      <c r="G51" s="106"/>
      <c r="H51" s="106"/>
      <c r="I51" s="8"/>
      <c r="J51" s="8"/>
    </row>
    <row r="52" spans="3:10" ht="24" customHeight="1">
      <c r="C52" s="136"/>
      <c r="D52" s="111"/>
      <c r="E52" s="105"/>
      <c r="F52" s="106"/>
      <c r="G52" s="106"/>
      <c r="H52" s="106"/>
      <c r="I52" s="8"/>
      <c r="J52" s="8"/>
    </row>
    <row r="53" spans="3:10" ht="24" customHeight="1">
      <c r="C53" s="136"/>
      <c r="D53" s="111"/>
      <c r="E53" s="105"/>
      <c r="F53" s="106"/>
      <c r="G53" s="106"/>
      <c r="H53" s="106"/>
      <c r="I53" s="8"/>
      <c r="J53" s="8"/>
    </row>
    <row r="54" spans="3:10" ht="24" customHeight="1">
      <c r="C54" s="136"/>
      <c r="D54" s="111"/>
      <c r="E54" s="105"/>
      <c r="F54" s="111"/>
      <c r="G54" s="106">
        <f t="shared" ref="G54" si="2">G8+E54</f>
        <v>1000000</v>
      </c>
      <c r="H54" s="106">
        <f t="shared" ref="H54" si="3">H8-E54</f>
        <v>9000000</v>
      </c>
      <c r="I54" s="8"/>
      <c r="J54" s="8"/>
    </row>
    <row r="55" spans="3:10" ht="24" customHeight="1">
      <c r="C55" s="136"/>
      <c r="D55" s="151"/>
      <c r="E55" s="105"/>
      <c r="F55" s="139"/>
      <c r="G55" s="106">
        <f>G54+E55</f>
        <v>1000000</v>
      </c>
      <c r="H55" s="106">
        <f>H54-E55+F55</f>
        <v>9000000</v>
      </c>
      <c r="I55" s="8"/>
      <c r="J55" s="8"/>
    </row>
    <row r="56" spans="3:10" ht="24" customHeight="1">
      <c r="C56" s="136"/>
      <c r="D56" s="111"/>
      <c r="E56" s="105"/>
      <c r="F56" s="111"/>
      <c r="G56" s="106">
        <f>G55+E56-F56</f>
        <v>1000000</v>
      </c>
      <c r="H56" s="106">
        <f>H55-E56+F56</f>
        <v>9000000</v>
      </c>
      <c r="I56" s="8"/>
      <c r="J56" s="8"/>
    </row>
    <row r="57" spans="3:10" ht="24" customHeight="1">
      <c r="C57" s="136"/>
      <c r="D57" s="111"/>
      <c r="E57" s="105"/>
      <c r="F57" s="105"/>
      <c r="G57" s="106">
        <f t="shared" ref="G57:G59" si="4">G56+E57-F57</f>
        <v>1000000</v>
      </c>
      <c r="H57" s="106">
        <f t="shared" ref="H57:H59" si="5">H56-E57+F57</f>
        <v>9000000</v>
      </c>
      <c r="I57" s="8"/>
      <c r="J57" s="8"/>
    </row>
    <row r="58" spans="3:10" ht="24" customHeight="1">
      <c r="C58" s="135"/>
      <c r="D58" s="111"/>
      <c r="E58" s="105"/>
      <c r="F58" s="105"/>
      <c r="G58" s="106">
        <f t="shared" si="4"/>
        <v>1000000</v>
      </c>
      <c r="H58" s="106">
        <f t="shared" si="5"/>
        <v>9000000</v>
      </c>
      <c r="I58" s="8"/>
      <c r="J58" s="10"/>
    </row>
    <row r="59" spans="3:10" ht="24" customHeight="1">
      <c r="C59" s="135"/>
      <c r="D59" s="111"/>
      <c r="E59" s="105"/>
      <c r="F59" s="105"/>
      <c r="G59" s="106">
        <f t="shared" si="4"/>
        <v>1000000</v>
      </c>
      <c r="H59" s="106">
        <f t="shared" si="5"/>
        <v>9000000</v>
      </c>
      <c r="I59" s="8"/>
      <c r="J59" s="10"/>
    </row>
    <row r="60" spans="3:10" ht="24" customHeight="1">
      <c r="C60" s="137"/>
      <c r="D60" s="111"/>
      <c r="E60" s="105"/>
      <c r="F60" s="111"/>
      <c r="G60" s="106"/>
      <c r="H60" s="106"/>
      <c r="I60" s="8"/>
      <c r="J60" s="10"/>
    </row>
    <row r="61" spans="3:10" ht="24" customHeight="1" thickBot="1">
      <c r="C61" s="107"/>
      <c r="D61" s="108"/>
      <c r="E61" s="138"/>
      <c r="F61" s="108"/>
      <c r="G61" s="108"/>
      <c r="H61" s="108"/>
      <c r="I61" s="24"/>
      <c r="J61" s="27"/>
    </row>
    <row r="62" spans="3:10" ht="24" customHeight="1" thickBot="1">
      <c r="C62" s="61"/>
      <c r="D62" s="62"/>
      <c r="E62" s="63">
        <f>SUM(E7:E61)</f>
        <v>1000000</v>
      </c>
      <c r="F62" s="62"/>
      <c r="G62" s="62"/>
      <c r="H62" s="62"/>
      <c r="I62" s="62"/>
      <c r="J62" s="64"/>
    </row>
    <row r="65" spans="4:5" ht="15.75" thickBot="1"/>
    <row r="66" spans="4:5" ht="16.5" thickBot="1">
      <c r="D66" s="59" t="s">
        <v>68</v>
      </c>
      <c r="E66" s="60">
        <f>I3-E62</f>
        <v>9000000</v>
      </c>
    </row>
  </sheetData>
  <mergeCells count="4">
    <mergeCell ref="I3:J3"/>
    <mergeCell ref="C4:D4"/>
    <mergeCell ref="H4:I4"/>
    <mergeCell ref="G3:H3"/>
  </mergeCells>
  <pageMargins left="1.2" right="0.1" top="0.25" bottom="0.2" header="0.3" footer="0.3"/>
  <pageSetup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3:J68"/>
  <sheetViews>
    <sheetView zoomScale="75" zoomScaleNormal="75" workbookViewId="0">
      <selection activeCell="D11" sqref="D11"/>
    </sheetView>
  </sheetViews>
  <sheetFormatPr defaultRowHeight="15"/>
  <cols>
    <col min="3" max="3" width="16.28515625" customWidth="1"/>
    <col min="4" max="4" width="21.28515625" customWidth="1"/>
    <col min="5" max="5" width="21" customWidth="1"/>
    <col min="6" max="6" width="19.7109375" customWidth="1"/>
    <col min="7" max="7" width="21.28515625" customWidth="1"/>
    <col min="8" max="8" width="21.85546875" customWidth="1"/>
    <col min="9" max="9" width="12.140625" customWidth="1"/>
    <col min="10" max="10" width="14" customWidth="1"/>
  </cols>
  <sheetData>
    <row r="3" spans="1:10" s="171" customFormat="1" ht="27.75" customHeight="1">
      <c r="A3" s="174"/>
      <c r="C3" s="181" t="s">
        <v>142</v>
      </c>
      <c r="D3" s="182"/>
      <c r="E3" s="182"/>
      <c r="F3" s="182"/>
      <c r="G3" s="201" t="s">
        <v>102</v>
      </c>
      <c r="H3" s="201"/>
      <c r="I3" s="202">
        <v>6000000</v>
      </c>
      <c r="J3" s="202"/>
    </row>
    <row r="4" spans="1:10" ht="21">
      <c r="C4" s="204" t="s">
        <v>130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36">
        <v>42787</v>
      </c>
      <c r="D7" s="111" t="s">
        <v>13</v>
      </c>
      <c r="E7" s="105">
        <v>800000</v>
      </c>
      <c r="F7" s="105"/>
      <c r="G7" s="106">
        <f>E7</f>
        <v>800000</v>
      </c>
      <c r="H7" s="106">
        <f>I3-E7</f>
        <v>5200000</v>
      </c>
      <c r="I7" s="8"/>
      <c r="J7" s="8"/>
    </row>
    <row r="8" spans="1:10" ht="24" customHeight="1">
      <c r="C8" s="136">
        <v>42815</v>
      </c>
      <c r="D8" s="111" t="s">
        <v>10</v>
      </c>
      <c r="E8" s="105">
        <v>300000</v>
      </c>
      <c r="F8" s="105"/>
      <c r="G8" s="106">
        <f>G7+E8</f>
        <v>1100000</v>
      </c>
      <c r="H8" s="106">
        <f>H7-E8</f>
        <v>4900000</v>
      </c>
      <c r="I8" s="8"/>
      <c r="J8" s="8"/>
    </row>
    <row r="9" spans="1:10" ht="24" customHeight="1">
      <c r="C9" s="136">
        <v>42822</v>
      </c>
      <c r="D9" s="111" t="s">
        <v>12</v>
      </c>
      <c r="E9" s="105">
        <v>800000</v>
      </c>
      <c r="F9" s="105"/>
      <c r="G9" s="106">
        <f t="shared" ref="G9:G15" si="0">G8+E9</f>
        <v>1900000</v>
      </c>
      <c r="H9" s="106">
        <f t="shared" ref="H9:H15" si="1">H8-E9</f>
        <v>4100000</v>
      </c>
      <c r="I9" s="8"/>
      <c r="J9" s="8"/>
    </row>
    <row r="10" spans="1:10" ht="24" customHeight="1">
      <c r="C10" s="136">
        <v>42850</v>
      </c>
      <c r="D10" s="111" t="s">
        <v>149</v>
      </c>
      <c r="E10" s="105">
        <v>1900000</v>
      </c>
      <c r="F10" s="105"/>
      <c r="G10" s="106">
        <f t="shared" si="0"/>
        <v>3800000</v>
      </c>
      <c r="H10" s="106">
        <f t="shared" si="1"/>
        <v>2200000</v>
      </c>
      <c r="I10" s="8"/>
      <c r="J10" s="8"/>
    </row>
    <row r="11" spans="1:10" ht="24" customHeight="1">
      <c r="C11" s="136"/>
      <c r="D11" s="111"/>
      <c r="E11" s="105"/>
      <c r="F11" s="105"/>
      <c r="G11" s="106">
        <f t="shared" si="0"/>
        <v>3800000</v>
      </c>
      <c r="H11" s="106">
        <f t="shared" si="1"/>
        <v>2200000</v>
      </c>
      <c r="I11" s="8"/>
      <c r="J11" s="8"/>
    </row>
    <row r="12" spans="1:10" ht="24" customHeight="1">
      <c r="C12" s="136"/>
      <c r="D12" s="111"/>
      <c r="E12" s="105"/>
      <c r="F12" s="105"/>
      <c r="G12" s="106">
        <f t="shared" si="0"/>
        <v>3800000</v>
      </c>
      <c r="H12" s="106">
        <f t="shared" si="1"/>
        <v>2200000</v>
      </c>
      <c r="I12" s="8"/>
      <c r="J12" s="8"/>
    </row>
    <row r="13" spans="1:10" ht="24" customHeight="1">
      <c r="C13" s="136"/>
      <c r="D13" s="111"/>
      <c r="E13" s="105"/>
      <c r="F13" s="105"/>
      <c r="G13" s="106">
        <f t="shared" si="0"/>
        <v>3800000</v>
      </c>
      <c r="H13" s="106">
        <f t="shared" si="1"/>
        <v>2200000</v>
      </c>
      <c r="I13" s="8"/>
      <c r="J13" s="8"/>
    </row>
    <row r="14" spans="1:10" ht="24" customHeight="1">
      <c r="C14" s="136"/>
      <c r="D14" s="111"/>
      <c r="E14" s="105"/>
      <c r="F14" s="105"/>
      <c r="G14" s="106">
        <f t="shared" si="0"/>
        <v>3800000</v>
      </c>
      <c r="H14" s="106">
        <f t="shared" si="1"/>
        <v>2200000</v>
      </c>
      <c r="I14" s="8"/>
      <c r="J14" s="8"/>
    </row>
    <row r="15" spans="1:10" ht="24" customHeight="1">
      <c r="C15" s="136"/>
      <c r="D15" s="111"/>
      <c r="E15" s="105"/>
      <c r="F15" s="105"/>
      <c r="G15" s="106">
        <f t="shared" si="0"/>
        <v>3800000</v>
      </c>
      <c r="H15" s="106">
        <f t="shared" si="1"/>
        <v>2200000</v>
      </c>
      <c r="I15" s="8"/>
      <c r="J15" s="8"/>
    </row>
    <row r="16" spans="1:10" ht="24" customHeight="1">
      <c r="C16" s="136"/>
      <c r="D16" s="111"/>
      <c r="E16" s="105"/>
      <c r="F16" s="105"/>
      <c r="G16" s="106"/>
      <c r="H16" s="106"/>
      <c r="I16" s="8"/>
      <c r="J16" s="8"/>
    </row>
    <row r="17" spans="3:10" ht="24" customHeight="1">
      <c r="C17" s="136"/>
      <c r="D17" s="111"/>
      <c r="E17" s="105"/>
      <c r="F17" s="105"/>
      <c r="G17" s="106"/>
      <c r="H17" s="106"/>
      <c r="I17" s="8"/>
      <c r="J17" s="8"/>
    </row>
    <row r="18" spans="3:10" ht="24" customHeight="1">
      <c r="C18" s="136"/>
      <c r="D18" s="111"/>
      <c r="E18" s="105"/>
      <c r="F18" s="105"/>
      <c r="G18" s="106"/>
      <c r="H18" s="106"/>
      <c r="I18" s="8"/>
      <c r="J18" s="8"/>
    </row>
    <row r="19" spans="3:10" ht="24" customHeight="1">
      <c r="C19" s="136"/>
      <c r="D19" s="111"/>
      <c r="E19" s="105"/>
      <c r="F19" s="105"/>
      <c r="G19" s="106"/>
      <c r="H19" s="106"/>
      <c r="I19" s="8"/>
      <c r="J19" s="8"/>
    </row>
    <row r="20" spans="3:10" ht="24" customHeight="1">
      <c r="C20" s="136"/>
      <c r="D20" s="111"/>
      <c r="E20" s="105"/>
      <c r="F20" s="105"/>
      <c r="G20" s="106"/>
      <c r="H20" s="106"/>
      <c r="I20" s="8"/>
      <c r="J20" s="8"/>
    </row>
    <row r="21" spans="3:10" ht="24" customHeight="1">
      <c r="C21" s="136"/>
      <c r="D21" s="111"/>
      <c r="E21" s="105"/>
      <c r="F21" s="105"/>
      <c r="G21" s="106"/>
      <c r="H21" s="106"/>
      <c r="I21" s="8"/>
      <c r="J21" s="8"/>
    </row>
    <row r="22" spans="3:10" ht="24" customHeight="1">
      <c r="C22" s="136"/>
      <c r="D22" s="111"/>
      <c r="E22" s="105"/>
      <c r="F22" s="105"/>
      <c r="G22" s="106"/>
      <c r="H22" s="106"/>
      <c r="I22" s="8"/>
      <c r="J22" s="8"/>
    </row>
    <row r="23" spans="3:10" ht="24" customHeight="1">
      <c r="C23" s="136"/>
      <c r="D23" s="111"/>
      <c r="E23" s="105"/>
      <c r="F23" s="105"/>
      <c r="G23" s="106"/>
      <c r="H23" s="106"/>
      <c r="I23" s="8"/>
      <c r="J23" s="8"/>
    </row>
    <row r="24" spans="3:10" ht="24" customHeight="1">
      <c r="C24" s="136"/>
      <c r="D24" s="111"/>
      <c r="E24" s="105"/>
      <c r="F24" s="105"/>
      <c r="G24" s="106"/>
      <c r="H24" s="106"/>
      <c r="I24" s="8"/>
      <c r="J24" s="8"/>
    </row>
    <row r="25" spans="3:10" ht="24" customHeight="1">
      <c r="C25" s="136"/>
      <c r="D25" s="111"/>
      <c r="E25" s="105"/>
      <c r="F25" s="105"/>
      <c r="G25" s="106"/>
      <c r="H25" s="106"/>
      <c r="I25" s="8"/>
      <c r="J25" s="8"/>
    </row>
    <row r="26" spans="3:10" ht="24" customHeight="1">
      <c r="C26" s="136"/>
      <c r="D26" s="111"/>
      <c r="E26" s="105"/>
      <c r="F26" s="105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>
        <f>G14+E43</f>
        <v>3800000</v>
      </c>
      <c r="H43" s="106">
        <f>H14-E43</f>
        <v>2200000</v>
      </c>
      <c r="I43" s="8"/>
      <c r="J43" s="8"/>
    </row>
    <row r="44" spans="3:10" ht="24" customHeight="1">
      <c r="C44" s="136"/>
      <c r="D44" s="111"/>
      <c r="E44" s="105"/>
      <c r="F44" s="105"/>
      <c r="G44" s="106">
        <f t="shared" ref="G44:G47" si="2">G43+E44</f>
        <v>3800000</v>
      </c>
      <c r="H44" s="106">
        <f t="shared" ref="H44:H46" si="3">H43-E44</f>
        <v>2200000</v>
      </c>
      <c r="I44" s="8"/>
      <c r="J44" s="8"/>
    </row>
    <row r="45" spans="3:10" ht="24" customHeight="1">
      <c r="C45" s="136"/>
      <c r="D45" s="111"/>
      <c r="E45" s="105"/>
      <c r="F45" s="105"/>
      <c r="G45" s="106">
        <f t="shared" si="2"/>
        <v>3800000</v>
      </c>
      <c r="H45" s="106">
        <f t="shared" si="3"/>
        <v>2200000</v>
      </c>
      <c r="I45" s="8"/>
      <c r="J45" s="8"/>
    </row>
    <row r="46" spans="3:10" ht="24" customHeight="1">
      <c r="C46" s="136"/>
      <c r="D46" s="111"/>
      <c r="E46" s="105"/>
      <c r="F46" s="105"/>
      <c r="G46" s="106">
        <f t="shared" si="2"/>
        <v>3800000</v>
      </c>
      <c r="H46" s="106">
        <f t="shared" si="3"/>
        <v>2200000</v>
      </c>
      <c r="I46" s="8"/>
      <c r="J46" s="8"/>
    </row>
    <row r="47" spans="3:10" ht="24" customHeight="1">
      <c r="C47" s="136"/>
      <c r="D47" s="111"/>
      <c r="E47" s="105"/>
      <c r="F47" s="105"/>
      <c r="G47" s="106">
        <f t="shared" si="2"/>
        <v>3800000</v>
      </c>
      <c r="H47" s="106">
        <f>H46-E47+F47</f>
        <v>2200000</v>
      </c>
      <c r="I47" s="8"/>
      <c r="J47" s="8"/>
    </row>
    <row r="48" spans="3:10" ht="24" customHeight="1">
      <c r="C48" s="136"/>
      <c r="D48" s="111"/>
      <c r="E48" s="105"/>
      <c r="F48" s="105"/>
      <c r="G48" s="106">
        <f>G47+E48-F48</f>
        <v>3800000</v>
      </c>
      <c r="H48" s="106">
        <f>H47-E48+F48</f>
        <v>2200000</v>
      </c>
      <c r="I48" s="8"/>
      <c r="J48" s="8"/>
    </row>
    <row r="49" spans="3:10" ht="24" customHeight="1">
      <c r="C49" s="136"/>
      <c r="D49" s="111"/>
      <c r="E49" s="105"/>
      <c r="F49" s="105"/>
      <c r="G49" s="106">
        <f t="shared" ref="G49:G56" si="4">G48+E49-F49</f>
        <v>3800000</v>
      </c>
      <c r="H49" s="106">
        <f t="shared" ref="H49:H56" si="5">H48-E49+F49</f>
        <v>2200000</v>
      </c>
      <c r="I49" s="8"/>
      <c r="J49" s="8"/>
    </row>
    <row r="50" spans="3:10" ht="24" customHeight="1">
      <c r="C50" s="136"/>
      <c r="D50" s="111"/>
      <c r="E50" s="105"/>
      <c r="F50" s="105"/>
      <c r="G50" s="106">
        <f t="shared" si="4"/>
        <v>3800000</v>
      </c>
      <c r="H50" s="106">
        <f t="shared" si="5"/>
        <v>2200000</v>
      </c>
      <c r="I50" s="8"/>
      <c r="J50" s="8"/>
    </row>
    <row r="51" spans="3:10" ht="24" customHeight="1">
      <c r="C51" s="136"/>
      <c r="D51" s="111"/>
      <c r="E51" s="105"/>
      <c r="F51" s="105"/>
      <c r="G51" s="106">
        <f t="shared" si="4"/>
        <v>3800000</v>
      </c>
      <c r="H51" s="106">
        <f t="shared" si="5"/>
        <v>2200000</v>
      </c>
      <c r="I51" s="8"/>
      <c r="J51" s="8"/>
    </row>
    <row r="52" spans="3:10" ht="24" customHeight="1">
      <c r="C52" s="136"/>
      <c r="D52" s="111"/>
      <c r="E52" s="105"/>
      <c r="F52" s="105"/>
      <c r="G52" s="106">
        <f t="shared" si="4"/>
        <v>3800000</v>
      </c>
      <c r="H52" s="106">
        <f t="shared" si="5"/>
        <v>2200000</v>
      </c>
      <c r="I52" s="8"/>
      <c r="J52" s="8"/>
    </row>
    <row r="53" spans="3:10" ht="24" customHeight="1">
      <c r="C53" s="136"/>
      <c r="D53" s="111"/>
      <c r="E53" s="105"/>
      <c r="F53" s="105"/>
      <c r="G53" s="106">
        <f t="shared" si="4"/>
        <v>3800000</v>
      </c>
      <c r="H53" s="106">
        <f t="shared" si="5"/>
        <v>2200000</v>
      </c>
      <c r="I53" s="8"/>
      <c r="J53" s="8"/>
    </row>
    <row r="54" spans="3:10" ht="24" customHeight="1">
      <c r="C54" s="136"/>
      <c r="D54" s="111"/>
      <c r="E54" s="105"/>
      <c r="F54" s="105"/>
      <c r="G54" s="106">
        <f t="shared" si="4"/>
        <v>3800000</v>
      </c>
      <c r="H54" s="106">
        <f t="shared" si="5"/>
        <v>2200000</v>
      </c>
      <c r="I54" s="8"/>
      <c r="J54" s="8"/>
    </row>
    <row r="55" spans="3:10" ht="24" customHeight="1">
      <c r="C55" s="136"/>
      <c r="D55" s="111"/>
      <c r="E55" s="105"/>
      <c r="F55" s="105"/>
      <c r="G55" s="106">
        <f t="shared" si="4"/>
        <v>3800000</v>
      </c>
      <c r="H55" s="106">
        <f t="shared" si="5"/>
        <v>2200000</v>
      </c>
      <c r="I55" s="8"/>
      <c r="J55" s="8"/>
    </row>
    <row r="56" spans="3:10" ht="24" customHeight="1">
      <c r="C56" s="136"/>
      <c r="D56" s="111"/>
      <c r="E56" s="105"/>
      <c r="F56" s="105"/>
      <c r="G56" s="106">
        <f t="shared" si="4"/>
        <v>3800000</v>
      </c>
      <c r="H56" s="106">
        <f t="shared" si="5"/>
        <v>2200000</v>
      </c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36"/>
      <c r="D59" s="111"/>
      <c r="E59" s="105"/>
      <c r="F59" s="105"/>
      <c r="G59" s="106"/>
      <c r="H59" s="106"/>
      <c r="I59" s="8"/>
      <c r="J59" s="8"/>
    </row>
    <row r="60" spans="3:10" ht="24" customHeight="1">
      <c r="C60" s="136"/>
      <c r="D60" s="111"/>
      <c r="E60" s="105"/>
      <c r="F60" s="105"/>
      <c r="G60" s="106"/>
      <c r="H60" s="106"/>
      <c r="I60" s="8"/>
      <c r="J60" s="8"/>
    </row>
    <row r="61" spans="3:10" ht="24" customHeight="1">
      <c r="C61" s="136"/>
      <c r="D61" s="111"/>
      <c r="E61" s="105"/>
      <c r="F61" s="105"/>
      <c r="G61" s="106"/>
      <c r="H61" s="106"/>
      <c r="I61" s="8"/>
      <c r="J61" s="8"/>
    </row>
    <row r="62" spans="3:10" ht="24" customHeight="1">
      <c r="C62" s="136"/>
      <c r="D62" s="111"/>
      <c r="E62" s="105"/>
      <c r="F62" s="105"/>
      <c r="G62" s="106"/>
      <c r="H62" s="106"/>
      <c r="I62" s="8"/>
      <c r="J62" s="8"/>
    </row>
    <row r="63" spans="3:10" ht="24" customHeight="1">
      <c r="C63" s="136"/>
      <c r="D63" s="111"/>
      <c r="E63" s="105"/>
      <c r="F63" s="105"/>
      <c r="G63" s="106"/>
      <c r="H63" s="106"/>
      <c r="I63" s="8"/>
      <c r="J63" s="8"/>
    </row>
    <row r="64" spans="3:10" ht="24" customHeight="1">
      <c r="C64" s="136"/>
      <c r="D64" s="111"/>
      <c r="E64" s="105">
        <f>SUM(E7:E63)</f>
        <v>3800000</v>
      </c>
      <c r="F64" s="111"/>
      <c r="G64" s="111"/>
      <c r="H64" s="111"/>
      <c r="I64" s="8"/>
      <c r="J64" s="8"/>
    </row>
    <row r="67" spans="4:5" ht="15.75" thickBot="1"/>
    <row r="68" spans="4:5" ht="16.5" thickBot="1">
      <c r="D68" s="59" t="s">
        <v>68</v>
      </c>
      <c r="E68" s="60">
        <f>I3-E64</f>
        <v>2200000</v>
      </c>
    </row>
  </sheetData>
  <mergeCells count="4">
    <mergeCell ref="I3:J3"/>
    <mergeCell ref="C4:D4"/>
    <mergeCell ref="H4:I4"/>
    <mergeCell ref="G3:H3"/>
  </mergeCells>
  <pageMargins left="1.2" right="0.1" top="0.3" bottom="0.2" header="0.3" footer="0.3"/>
  <pageSetup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3:J70"/>
  <sheetViews>
    <sheetView zoomScale="75" zoomScaleNormal="75" workbookViewId="0">
      <selection activeCell="H31" sqref="H31"/>
    </sheetView>
  </sheetViews>
  <sheetFormatPr defaultRowHeight="15"/>
  <cols>
    <col min="3" max="3" width="16.28515625" customWidth="1"/>
    <col min="4" max="4" width="22.140625" customWidth="1"/>
    <col min="5" max="5" width="21.42578125" customWidth="1"/>
    <col min="6" max="6" width="19.140625" customWidth="1"/>
    <col min="7" max="7" width="20.42578125" customWidth="1"/>
    <col min="8" max="8" width="22.140625" customWidth="1"/>
    <col min="9" max="9" width="12" customWidth="1"/>
    <col min="10" max="10" width="13.7109375" customWidth="1"/>
  </cols>
  <sheetData>
    <row r="3" spans="1:10" s="171" customFormat="1" ht="27.75" customHeight="1">
      <c r="A3" s="174"/>
      <c r="C3" s="199" t="s">
        <v>113</v>
      </c>
      <c r="D3" s="200"/>
      <c r="E3" s="200"/>
      <c r="F3" s="201" t="s">
        <v>102</v>
      </c>
      <c r="G3" s="201"/>
      <c r="H3" s="201"/>
      <c r="I3" s="202">
        <v>2500000</v>
      </c>
      <c r="J3" s="202"/>
    </row>
    <row r="4" spans="1:10" ht="21">
      <c r="C4" s="204" t="s">
        <v>131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500000</v>
      </c>
      <c r="F7" s="111"/>
      <c r="G7" s="106">
        <f>E7</f>
        <v>500000</v>
      </c>
      <c r="H7" s="106">
        <f>I3-E7</f>
        <v>2000000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75000</v>
      </c>
      <c r="F8" s="111"/>
      <c r="G8" s="106">
        <f>G7+E8</f>
        <v>575000</v>
      </c>
      <c r="H8" s="106">
        <f>H7-E8</f>
        <v>1925000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100000</v>
      </c>
      <c r="F9" s="111"/>
      <c r="G9" s="106">
        <f t="shared" ref="G9:G25" si="0">G8+E9</f>
        <v>675000</v>
      </c>
      <c r="H9" s="106">
        <f t="shared" ref="H9:H25" si="1">H8-E9</f>
        <v>1825000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100000</v>
      </c>
      <c r="F10" s="111"/>
      <c r="G10" s="106">
        <f t="shared" si="0"/>
        <v>775000</v>
      </c>
      <c r="H10" s="106">
        <f t="shared" si="1"/>
        <v>1725000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125000</v>
      </c>
      <c r="F11" s="111"/>
      <c r="G11" s="106">
        <f t="shared" si="0"/>
        <v>900000</v>
      </c>
      <c r="H11" s="106">
        <f t="shared" si="1"/>
        <v>1600000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125000</v>
      </c>
      <c r="F12" s="111"/>
      <c r="G12" s="106">
        <f t="shared" si="0"/>
        <v>1025000</v>
      </c>
      <c r="H12" s="106">
        <f t="shared" si="1"/>
        <v>1475000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100000</v>
      </c>
      <c r="F13" s="111"/>
      <c r="G13" s="106">
        <f t="shared" si="0"/>
        <v>1125000</v>
      </c>
      <c r="H13" s="106">
        <f t="shared" si="1"/>
        <v>1375000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125000</v>
      </c>
      <c r="F14" s="111"/>
      <c r="G14" s="106">
        <f t="shared" si="0"/>
        <v>1250000</v>
      </c>
      <c r="H14" s="106">
        <f t="shared" si="1"/>
        <v>1250000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100000</v>
      </c>
      <c r="F15" s="111"/>
      <c r="G15" s="106">
        <f t="shared" si="0"/>
        <v>1350000</v>
      </c>
      <c r="H15" s="106">
        <f t="shared" si="1"/>
        <v>1150000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125000</v>
      </c>
      <c r="F16" s="111"/>
      <c r="G16" s="106">
        <f t="shared" si="0"/>
        <v>1475000</v>
      </c>
      <c r="H16" s="106">
        <f t="shared" si="1"/>
        <v>1025000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100000</v>
      </c>
      <c r="F17" s="111"/>
      <c r="G17" s="106">
        <f t="shared" si="0"/>
        <v>1575000</v>
      </c>
      <c r="H17" s="106">
        <f t="shared" si="1"/>
        <v>925000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125000</v>
      </c>
      <c r="F18" s="111"/>
      <c r="G18" s="106">
        <f t="shared" si="0"/>
        <v>1700000</v>
      </c>
      <c r="H18" s="106">
        <f t="shared" si="1"/>
        <v>800000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100000</v>
      </c>
      <c r="F19" s="111"/>
      <c r="G19" s="106">
        <f t="shared" si="0"/>
        <v>1800000</v>
      </c>
      <c r="H19" s="106">
        <f t="shared" si="1"/>
        <v>700000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125000</v>
      </c>
      <c r="F20" s="111"/>
      <c r="G20" s="106">
        <f t="shared" si="0"/>
        <v>1925000</v>
      </c>
      <c r="H20" s="106">
        <f t="shared" si="1"/>
        <v>575000</v>
      </c>
      <c r="I20" s="8"/>
      <c r="J20" s="8"/>
    </row>
    <row r="21" spans="3:10" ht="24" customHeight="1">
      <c r="C21" s="136">
        <v>42765</v>
      </c>
      <c r="D21" s="111" t="s">
        <v>92</v>
      </c>
      <c r="E21" s="105">
        <v>28800</v>
      </c>
      <c r="F21" s="111"/>
      <c r="G21" s="106">
        <f t="shared" si="0"/>
        <v>1953800</v>
      </c>
      <c r="H21" s="106">
        <f t="shared" si="1"/>
        <v>546200</v>
      </c>
      <c r="I21" s="8"/>
      <c r="J21" s="8"/>
    </row>
    <row r="22" spans="3:10" ht="24" customHeight="1">
      <c r="C22" s="136"/>
      <c r="D22" s="111"/>
      <c r="E22" s="105"/>
      <c r="F22" s="111"/>
      <c r="G22" s="106">
        <f t="shared" si="0"/>
        <v>1953800</v>
      </c>
      <c r="H22" s="106">
        <f t="shared" si="1"/>
        <v>546200</v>
      </c>
      <c r="I22" s="8"/>
      <c r="J22" s="8"/>
    </row>
    <row r="23" spans="3:10" ht="24" customHeight="1">
      <c r="C23" s="136"/>
      <c r="D23" s="111"/>
      <c r="E23" s="105"/>
      <c r="F23" s="105"/>
      <c r="G23" s="106">
        <f t="shared" si="0"/>
        <v>1953800</v>
      </c>
      <c r="H23" s="106">
        <f t="shared" si="1"/>
        <v>546200</v>
      </c>
      <c r="I23" s="8"/>
      <c r="J23" s="8"/>
    </row>
    <row r="24" spans="3:10" ht="24" customHeight="1">
      <c r="C24" s="136"/>
      <c r="D24" s="111"/>
      <c r="E24" s="105"/>
      <c r="F24" s="105"/>
      <c r="G24" s="106">
        <f t="shared" si="0"/>
        <v>1953800</v>
      </c>
      <c r="H24" s="106">
        <f t="shared" si="1"/>
        <v>546200</v>
      </c>
      <c r="I24" s="8"/>
      <c r="J24" s="8"/>
    </row>
    <row r="25" spans="3:10" ht="24" customHeight="1">
      <c r="C25" s="136"/>
      <c r="D25" s="111"/>
      <c r="E25" s="105"/>
      <c r="F25" s="105"/>
      <c r="G25" s="106">
        <f t="shared" si="0"/>
        <v>1953800</v>
      </c>
      <c r="H25" s="106">
        <f t="shared" si="1"/>
        <v>546200</v>
      </c>
      <c r="I25" s="8"/>
      <c r="J25" s="8"/>
    </row>
    <row r="26" spans="3:10" ht="24" customHeight="1">
      <c r="C26" s="136"/>
      <c r="D26" s="151"/>
      <c r="E26" s="105"/>
      <c r="F26" s="139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36"/>
      <c r="D59" s="111"/>
      <c r="E59" s="105"/>
      <c r="F59" s="105"/>
      <c r="G59" s="106"/>
      <c r="H59" s="106"/>
      <c r="I59" s="8"/>
      <c r="J59" s="8"/>
    </row>
    <row r="60" spans="3:10" ht="24" customHeight="1">
      <c r="C60" s="136"/>
      <c r="D60" s="111"/>
      <c r="E60" s="105"/>
      <c r="F60" s="105"/>
      <c r="G60" s="106"/>
      <c r="H60" s="106"/>
      <c r="I60" s="8"/>
      <c r="J60" s="8"/>
    </row>
    <row r="61" spans="3:10" ht="24" customHeight="1">
      <c r="C61" s="136"/>
      <c r="D61" s="111"/>
      <c r="E61" s="105"/>
      <c r="F61" s="105"/>
      <c r="G61" s="106"/>
      <c r="H61" s="106"/>
      <c r="I61" s="8"/>
      <c r="J61" s="8"/>
    </row>
    <row r="62" spans="3:10" ht="24" customHeight="1">
      <c r="C62" s="136"/>
      <c r="D62" s="111"/>
      <c r="E62" s="105"/>
      <c r="F62" s="105"/>
      <c r="G62" s="106"/>
      <c r="H62" s="106"/>
      <c r="I62" s="8"/>
      <c r="J62" s="8"/>
    </row>
    <row r="63" spans="3:10" ht="24" customHeight="1">
      <c r="C63" s="136"/>
      <c r="D63" s="111"/>
      <c r="E63" s="105"/>
      <c r="F63" s="105"/>
      <c r="G63" s="106"/>
      <c r="H63" s="106"/>
      <c r="I63" s="8"/>
      <c r="J63" s="8"/>
    </row>
    <row r="64" spans="3:10" ht="24" customHeight="1">
      <c r="C64" s="136"/>
      <c r="D64" s="111"/>
      <c r="E64" s="105"/>
      <c r="F64" s="105"/>
      <c r="G64" s="106"/>
      <c r="H64" s="106"/>
      <c r="I64" s="8"/>
      <c r="J64" s="8"/>
    </row>
    <row r="65" spans="3:10" ht="24" customHeight="1">
      <c r="C65" s="136"/>
      <c r="D65" s="111"/>
      <c r="E65" s="105"/>
      <c r="F65" s="105"/>
      <c r="G65" s="106"/>
      <c r="H65" s="106"/>
      <c r="I65" s="8"/>
      <c r="J65" s="8"/>
    </row>
    <row r="66" spans="3:10" ht="24" customHeight="1">
      <c r="C66" s="103"/>
      <c r="D66" s="8"/>
      <c r="E66" s="9">
        <f>SUM(E7:E39)</f>
        <v>1953800</v>
      </c>
      <c r="F66" s="9">
        <f>SUM(F7:F39)</f>
        <v>0</v>
      </c>
      <c r="G66" s="8"/>
      <c r="H66" s="8"/>
      <c r="I66" s="8"/>
      <c r="J66" s="8"/>
    </row>
    <row r="69" spans="3:10" ht="15.75" thickBot="1"/>
    <row r="70" spans="3:10" ht="16.5" thickBot="1">
      <c r="D70" s="59" t="s">
        <v>68</v>
      </c>
      <c r="E70" s="60">
        <f>I3-E66+F66</f>
        <v>546200</v>
      </c>
    </row>
  </sheetData>
  <mergeCells count="5">
    <mergeCell ref="C3:E3"/>
    <mergeCell ref="F3:H3"/>
    <mergeCell ref="I3:J3"/>
    <mergeCell ref="C4:D4"/>
    <mergeCell ref="H4:I4"/>
  </mergeCells>
  <pageMargins left="1.2" right="0.1" top="0.3" bottom="0.2" header="0.3" footer="0.3"/>
  <pageSetup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3:J68"/>
  <sheetViews>
    <sheetView zoomScale="75" zoomScaleNormal="75" workbookViewId="0">
      <selection activeCell="U29" sqref="U29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19.42578125" customWidth="1"/>
    <col min="7" max="7" width="21.42578125" customWidth="1"/>
    <col min="8" max="8" width="22.140625" customWidth="1"/>
    <col min="9" max="9" width="11.42578125" customWidth="1"/>
    <col min="10" max="10" width="12.7109375" customWidth="1"/>
  </cols>
  <sheetData>
    <row r="3" spans="1:10" s="171" customFormat="1" ht="27.75" customHeight="1">
      <c r="A3" s="174"/>
      <c r="C3" s="199" t="s">
        <v>114</v>
      </c>
      <c r="D3" s="200"/>
      <c r="E3" s="200"/>
      <c r="F3" s="201" t="s">
        <v>102</v>
      </c>
      <c r="G3" s="201"/>
      <c r="H3" s="201"/>
      <c r="I3" s="202">
        <v>3800000</v>
      </c>
      <c r="J3" s="202"/>
    </row>
    <row r="4" spans="1:10" ht="21">
      <c r="C4" s="204" t="s">
        <v>132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10</v>
      </c>
      <c r="E7" s="105">
        <v>275000</v>
      </c>
      <c r="F7" s="111"/>
      <c r="G7" s="106">
        <f>E7</f>
        <v>275000</v>
      </c>
      <c r="H7" s="106">
        <f>I3-E7</f>
        <v>3525000</v>
      </c>
      <c r="I7" s="8"/>
      <c r="J7" s="8"/>
    </row>
    <row r="8" spans="1:10" ht="24" customHeight="1">
      <c r="C8" s="103">
        <v>42745</v>
      </c>
      <c r="D8" s="8" t="s">
        <v>12</v>
      </c>
      <c r="E8" s="105">
        <v>175000</v>
      </c>
      <c r="F8" s="111"/>
      <c r="G8" s="106">
        <f>G7+E8</f>
        <v>450000</v>
      </c>
      <c r="H8" s="106">
        <f>H7-E8</f>
        <v>3350000</v>
      </c>
      <c r="I8" s="8"/>
      <c r="J8" s="8"/>
    </row>
    <row r="9" spans="1:10" ht="24" customHeight="1">
      <c r="C9" s="103">
        <v>42745</v>
      </c>
      <c r="D9" s="8" t="s">
        <v>17</v>
      </c>
      <c r="E9" s="105">
        <v>100000</v>
      </c>
      <c r="F9" s="111"/>
      <c r="G9" s="106">
        <f t="shared" ref="G9:G22" si="0">G8+E9</f>
        <v>550000</v>
      </c>
      <c r="H9" s="106">
        <f t="shared" ref="H9:H22" si="1">H8-E9</f>
        <v>3250000</v>
      </c>
      <c r="I9" s="8"/>
      <c r="J9" s="8"/>
    </row>
    <row r="10" spans="1:10" ht="24" customHeight="1">
      <c r="C10" s="103">
        <v>42745</v>
      </c>
      <c r="D10" s="8" t="s">
        <v>13</v>
      </c>
      <c r="E10" s="105">
        <v>200000</v>
      </c>
      <c r="F10" s="111"/>
      <c r="G10" s="106">
        <f t="shared" si="0"/>
        <v>750000</v>
      </c>
      <c r="H10" s="106">
        <f t="shared" si="1"/>
        <v>3050000</v>
      </c>
      <c r="I10" s="8"/>
      <c r="J10" s="8"/>
    </row>
    <row r="11" spans="1:10" ht="24" customHeight="1">
      <c r="C11" s="103">
        <v>42745</v>
      </c>
      <c r="D11" s="8" t="s">
        <v>14</v>
      </c>
      <c r="E11" s="105">
        <v>175000</v>
      </c>
      <c r="F11" s="111"/>
      <c r="G11" s="106">
        <f t="shared" si="0"/>
        <v>925000</v>
      </c>
      <c r="H11" s="106">
        <f t="shared" si="1"/>
        <v>2875000</v>
      </c>
      <c r="I11" s="8"/>
      <c r="J11" s="8"/>
    </row>
    <row r="12" spans="1:10" ht="24" customHeight="1">
      <c r="C12" s="103">
        <v>42745</v>
      </c>
      <c r="D12" s="8" t="s">
        <v>15</v>
      </c>
      <c r="E12" s="105">
        <v>125000</v>
      </c>
      <c r="F12" s="111"/>
      <c r="G12" s="106">
        <f t="shared" si="0"/>
        <v>1050000</v>
      </c>
      <c r="H12" s="106">
        <f t="shared" si="1"/>
        <v>2750000</v>
      </c>
      <c r="I12" s="8"/>
      <c r="J12" s="8"/>
    </row>
    <row r="13" spans="1:10" ht="24" customHeight="1">
      <c r="C13" s="103">
        <v>42745</v>
      </c>
      <c r="D13" s="8" t="s">
        <v>16</v>
      </c>
      <c r="E13" s="105">
        <v>50000</v>
      </c>
      <c r="F13" s="111"/>
      <c r="G13" s="106">
        <f t="shared" si="0"/>
        <v>1100000</v>
      </c>
      <c r="H13" s="106">
        <f t="shared" si="1"/>
        <v>2700000</v>
      </c>
      <c r="I13" s="8"/>
      <c r="J13" s="8"/>
    </row>
    <row r="14" spans="1:10" ht="24" customHeight="1">
      <c r="C14" s="103">
        <v>42745</v>
      </c>
      <c r="D14" s="8" t="s">
        <v>18</v>
      </c>
      <c r="E14" s="105">
        <v>75000</v>
      </c>
      <c r="F14" s="111"/>
      <c r="G14" s="106">
        <f t="shared" si="0"/>
        <v>1175000</v>
      </c>
      <c r="H14" s="106">
        <f t="shared" si="1"/>
        <v>2625000</v>
      </c>
      <c r="I14" s="8"/>
      <c r="J14" s="8"/>
    </row>
    <row r="15" spans="1:10" ht="24" customHeight="1">
      <c r="C15" s="103">
        <v>42745</v>
      </c>
      <c r="D15" s="8" t="s">
        <v>25</v>
      </c>
      <c r="E15" s="105">
        <v>175000</v>
      </c>
      <c r="F15" s="111"/>
      <c r="G15" s="106">
        <f t="shared" si="0"/>
        <v>1350000</v>
      </c>
      <c r="H15" s="106">
        <f t="shared" si="1"/>
        <v>2450000</v>
      </c>
      <c r="I15" s="8"/>
      <c r="J15" s="8"/>
    </row>
    <row r="16" spans="1:10" ht="24" customHeight="1">
      <c r="C16" s="103">
        <v>42745</v>
      </c>
      <c r="D16" s="8" t="s">
        <v>19</v>
      </c>
      <c r="E16" s="105">
        <v>25000</v>
      </c>
      <c r="F16" s="111"/>
      <c r="G16" s="106">
        <f t="shared" si="0"/>
        <v>1375000</v>
      </c>
      <c r="H16" s="106">
        <f t="shared" si="1"/>
        <v>2425000</v>
      </c>
      <c r="I16" s="8"/>
      <c r="J16" s="8"/>
    </row>
    <row r="17" spans="3:10" ht="24" customHeight="1">
      <c r="C17" s="103">
        <v>42745</v>
      </c>
      <c r="D17" s="8" t="s">
        <v>20</v>
      </c>
      <c r="E17" s="105">
        <v>150000</v>
      </c>
      <c r="F17" s="111"/>
      <c r="G17" s="106">
        <f t="shared" si="0"/>
        <v>1525000</v>
      </c>
      <c r="H17" s="106">
        <f t="shared" si="1"/>
        <v>2275000</v>
      </c>
      <c r="I17" s="8"/>
      <c r="J17" s="8"/>
    </row>
    <row r="18" spans="3:10" ht="24" customHeight="1">
      <c r="C18" s="103">
        <v>42745</v>
      </c>
      <c r="D18" s="8" t="s">
        <v>21</v>
      </c>
      <c r="E18" s="105">
        <v>75000</v>
      </c>
      <c r="F18" s="111"/>
      <c r="G18" s="106">
        <f t="shared" si="0"/>
        <v>1600000</v>
      </c>
      <c r="H18" s="106">
        <f t="shared" si="1"/>
        <v>2200000</v>
      </c>
      <c r="I18" s="8"/>
      <c r="J18" s="8"/>
    </row>
    <row r="19" spans="3:10" ht="24" customHeight="1">
      <c r="C19" s="136">
        <v>42765</v>
      </c>
      <c r="D19" s="111" t="s">
        <v>92</v>
      </c>
      <c r="E19" s="105">
        <v>1554000</v>
      </c>
      <c r="F19" s="111"/>
      <c r="G19" s="106">
        <f t="shared" si="0"/>
        <v>3154000</v>
      </c>
      <c r="H19" s="106">
        <f t="shared" si="1"/>
        <v>646000</v>
      </c>
      <c r="I19" s="8"/>
      <c r="J19" s="8"/>
    </row>
    <row r="20" spans="3:10" ht="24" customHeight="1">
      <c r="C20" s="136">
        <v>42871</v>
      </c>
      <c r="D20" s="111" t="s">
        <v>147</v>
      </c>
      <c r="E20" s="105">
        <v>500000</v>
      </c>
      <c r="F20" s="111"/>
      <c r="G20" s="106">
        <f t="shared" si="0"/>
        <v>3654000</v>
      </c>
      <c r="H20" s="106">
        <f t="shared" si="1"/>
        <v>146000</v>
      </c>
      <c r="I20" s="8"/>
      <c r="J20" s="8"/>
    </row>
    <row r="21" spans="3:10" ht="24" customHeight="1">
      <c r="C21" s="136">
        <v>42913</v>
      </c>
      <c r="D21" s="111" t="s">
        <v>19</v>
      </c>
      <c r="E21" s="105">
        <v>30000</v>
      </c>
      <c r="F21" s="111"/>
      <c r="G21" s="106">
        <f t="shared" si="0"/>
        <v>3684000</v>
      </c>
      <c r="H21" s="106">
        <f t="shared" si="1"/>
        <v>116000</v>
      </c>
      <c r="I21" s="8"/>
      <c r="J21" s="8"/>
    </row>
    <row r="22" spans="3:10" ht="24" customHeight="1">
      <c r="C22" s="136"/>
      <c r="D22" s="111"/>
      <c r="E22" s="105"/>
      <c r="F22" s="105"/>
      <c r="G22" s="106">
        <f t="shared" si="0"/>
        <v>3684000</v>
      </c>
      <c r="H22" s="106">
        <f t="shared" si="1"/>
        <v>116000</v>
      </c>
      <c r="I22" s="8"/>
      <c r="J22" s="8"/>
    </row>
    <row r="23" spans="3:10" ht="24" customHeight="1">
      <c r="C23" s="136"/>
      <c r="D23" s="111"/>
      <c r="E23" s="105"/>
      <c r="F23" s="139"/>
      <c r="G23" s="106"/>
      <c r="H23" s="106"/>
      <c r="I23" s="8"/>
      <c r="J23" s="8"/>
    </row>
    <row r="24" spans="3:10" ht="24" customHeight="1">
      <c r="C24" s="136"/>
      <c r="D24" s="111"/>
      <c r="E24" s="105"/>
      <c r="F24" s="139"/>
      <c r="G24" s="106"/>
      <c r="H24" s="106"/>
      <c r="I24" s="8"/>
      <c r="J24" s="8"/>
    </row>
    <row r="25" spans="3:10" ht="24" customHeight="1">
      <c r="C25" s="136"/>
      <c r="D25" s="111"/>
      <c r="E25" s="105"/>
      <c r="F25" s="139"/>
      <c r="G25" s="106"/>
      <c r="H25" s="106"/>
      <c r="I25" s="8"/>
      <c r="J25" s="8"/>
    </row>
    <row r="26" spans="3:10" ht="24" customHeight="1">
      <c r="C26" s="136"/>
      <c r="D26" s="151"/>
      <c r="E26" s="105"/>
      <c r="F26" s="105"/>
      <c r="G26" s="106"/>
      <c r="H26" s="106"/>
      <c r="I26" s="8"/>
      <c r="J26" s="8"/>
    </row>
    <row r="27" spans="3:10" ht="24" customHeight="1">
      <c r="C27" s="136"/>
      <c r="D27" s="15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39"/>
      <c r="G28" s="106"/>
      <c r="H28" s="106"/>
      <c r="I28" s="8"/>
      <c r="J28" s="8"/>
    </row>
    <row r="29" spans="3:10" ht="24" customHeight="1">
      <c r="C29" s="136"/>
      <c r="D29" s="111"/>
      <c r="E29" s="105"/>
      <c r="F29" s="139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07"/>
      <c r="D58" s="108"/>
      <c r="E58" s="138"/>
      <c r="F58" s="138"/>
      <c r="G58" s="106"/>
      <c r="H58" s="106"/>
      <c r="I58" s="24"/>
      <c r="J58" s="27"/>
    </row>
    <row r="59" spans="3:10" ht="24" customHeight="1">
      <c r="C59" s="107"/>
      <c r="D59" s="108"/>
      <c r="E59" s="138"/>
      <c r="F59" s="138"/>
      <c r="G59" s="106"/>
      <c r="H59" s="106"/>
      <c r="I59" s="24"/>
      <c r="J59" s="27"/>
    </row>
    <row r="60" spans="3:10" ht="24" customHeight="1">
      <c r="C60" s="107"/>
      <c r="D60" s="108"/>
      <c r="E60" s="138"/>
      <c r="F60" s="138"/>
      <c r="G60" s="106"/>
      <c r="H60" s="106"/>
      <c r="I60" s="24"/>
      <c r="J60" s="27"/>
    </row>
    <row r="61" spans="3:10" ht="24" customHeight="1">
      <c r="C61" s="107"/>
      <c r="D61" s="108"/>
      <c r="E61" s="138"/>
      <c r="F61" s="138"/>
      <c r="G61" s="106"/>
      <c r="H61" s="106"/>
      <c r="I61" s="24"/>
      <c r="J61" s="27"/>
    </row>
    <row r="62" spans="3:10" ht="24" customHeight="1" thickBot="1">
      <c r="C62" s="11"/>
      <c r="D62" s="12"/>
      <c r="E62" s="138"/>
      <c r="F62" s="138"/>
      <c r="G62" s="160"/>
      <c r="H62" s="160"/>
      <c r="I62" s="24"/>
      <c r="J62" s="27"/>
    </row>
    <row r="63" spans="3:10" ht="24" customHeight="1">
      <c r="E63" s="138"/>
      <c r="F63" s="138"/>
      <c r="G63" s="160"/>
      <c r="H63" s="160"/>
      <c r="I63" s="24"/>
      <c r="J63" s="27"/>
    </row>
    <row r="64" spans="3:10" ht="24" customHeight="1" thickBot="1">
      <c r="E64" s="13">
        <f>SUM(E7:E57)-F64</f>
        <v>3684000</v>
      </c>
      <c r="F64" s="22">
        <f>SUM(F23:F58)</f>
        <v>0</v>
      </c>
      <c r="G64" s="22"/>
      <c r="H64" s="22"/>
      <c r="I64" s="12"/>
      <c r="J64" s="14"/>
    </row>
    <row r="65" spans="4:5" ht="15.75" thickBot="1"/>
    <row r="66" spans="4:5" ht="16.5" thickBot="1">
      <c r="D66" s="59" t="s">
        <v>68</v>
      </c>
    </row>
    <row r="67" spans="4:5" ht="15.75" thickBot="1"/>
    <row r="68" spans="4:5" ht="16.5" thickBot="1">
      <c r="E68" s="60">
        <f>I3-E64</f>
        <v>116000</v>
      </c>
    </row>
  </sheetData>
  <mergeCells count="5">
    <mergeCell ref="C3:E3"/>
    <mergeCell ref="F3:H3"/>
    <mergeCell ref="I3:J3"/>
    <mergeCell ref="C4:D4"/>
    <mergeCell ref="H4:I4"/>
  </mergeCells>
  <pageMargins left="1.2" right="0.1" top="0.3" bottom="0.2" header="0.3" footer="0.3"/>
  <pageSetup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3:J63"/>
  <sheetViews>
    <sheetView zoomScale="75" zoomScaleNormal="75" workbookViewId="0">
      <selection activeCell="D16" sqref="D16"/>
    </sheetView>
  </sheetViews>
  <sheetFormatPr defaultRowHeight="15"/>
  <cols>
    <col min="3" max="3" width="16.28515625" customWidth="1"/>
    <col min="4" max="4" width="22.28515625" customWidth="1"/>
    <col min="5" max="5" width="22" customWidth="1"/>
    <col min="6" max="6" width="20.140625" customWidth="1"/>
    <col min="7" max="7" width="21.42578125" customWidth="1"/>
    <col min="8" max="8" width="21.140625" customWidth="1"/>
    <col min="9" max="9" width="11.42578125" customWidth="1"/>
    <col min="10" max="10" width="12.5703125" customWidth="1"/>
  </cols>
  <sheetData>
    <row r="3" spans="1:10" s="171" customFormat="1" ht="27.75" customHeight="1">
      <c r="A3" s="174"/>
      <c r="C3" s="178" t="s">
        <v>115</v>
      </c>
      <c r="D3" s="176"/>
      <c r="E3" s="176"/>
      <c r="F3" s="176"/>
      <c r="G3" s="201" t="s">
        <v>102</v>
      </c>
      <c r="H3" s="201"/>
      <c r="I3" s="202">
        <v>3200000</v>
      </c>
      <c r="J3" s="202"/>
    </row>
    <row r="4" spans="1:10" ht="21">
      <c r="C4" s="204" t="s">
        <v>133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111" t="s">
        <v>17</v>
      </c>
      <c r="E7" s="105">
        <v>2000</v>
      </c>
      <c r="F7" s="105"/>
      <c r="G7" s="106">
        <f>E7</f>
        <v>2000</v>
      </c>
      <c r="H7" s="106">
        <f>I3-E7</f>
        <v>3198000</v>
      </c>
      <c r="I7" s="8"/>
      <c r="J7" s="8"/>
    </row>
    <row r="8" spans="1:10" ht="24" customHeight="1">
      <c r="C8" s="103">
        <v>42745</v>
      </c>
      <c r="D8" s="111" t="s">
        <v>13</v>
      </c>
      <c r="E8" s="105">
        <v>5000</v>
      </c>
      <c r="F8" s="105"/>
      <c r="G8" s="106">
        <f>G7+E8</f>
        <v>7000</v>
      </c>
      <c r="H8" s="106">
        <f>H7-E8</f>
        <v>3193000</v>
      </c>
      <c r="I8" s="8"/>
      <c r="J8" s="8"/>
    </row>
    <row r="9" spans="1:10" ht="24" customHeight="1">
      <c r="C9" s="103">
        <v>42745</v>
      </c>
      <c r="D9" s="111" t="s">
        <v>14</v>
      </c>
      <c r="E9" s="105">
        <v>40000</v>
      </c>
      <c r="F9" s="105"/>
      <c r="G9" s="106">
        <f t="shared" ref="G9:G14" si="0">G8+E9</f>
        <v>47000</v>
      </c>
      <c r="H9" s="106">
        <f t="shared" ref="H9:H14" si="1">H8-E9</f>
        <v>3153000</v>
      </c>
      <c r="I9" s="8"/>
      <c r="J9" s="8"/>
    </row>
    <row r="10" spans="1:10" ht="24" customHeight="1">
      <c r="C10" s="103">
        <v>42745</v>
      </c>
      <c r="D10" s="111" t="s">
        <v>16</v>
      </c>
      <c r="E10" s="105">
        <v>5000</v>
      </c>
      <c r="F10" s="105"/>
      <c r="G10" s="106">
        <f t="shared" si="0"/>
        <v>52000</v>
      </c>
      <c r="H10" s="106">
        <f t="shared" si="1"/>
        <v>3148000</v>
      </c>
      <c r="I10" s="8"/>
      <c r="J10" s="8"/>
    </row>
    <row r="11" spans="1:10" ht="24" customHeight="1">
      <c r="C11" s="103">
        <v>42745</v>
      </c>
      <c r="D11" s="111" t="s">
        <v>25</v>
      </c>
      <c r="E11" s="105">
        <v>30000</v>
      </c>
      <c r="F11" s="105"/>
      <c r="G11" s="106">
        <f t="shared" si="0"/>
        <v>82000</v>
      </c>
      <c r="H11" s="106">
        <f t="shared" si="1"/>
        <v>3118000</v>
      </c>
      <c r="I11" s="8"/>
      <c r="J11" s="8"/>
    </row>
    <row r="12" spans="1:10" ht="24" customHeight="1">
      <c r="C12" s="103">
        <v>42745</v>
      </c>
      <c r="D12" s="111" t="s">
        <v>19</v>
      </c>
      <c r="E12" s="105">
        <v>6000</v>
      </c>
      <c r="F12" s="105"/>
      <c r="G12" s="106">
        <f t="shared" si="0"/>
        <v>88000</v>
      </c>
      <c r="H12" s="106">
        <f t="shared" si="1"/>
        <v>3112000</v>
      </c>
      <c r="I12" s="8"/>
      <c r="J12" s="8"/>
    </row>
    <row r="13" spans="1:10" ht="24" customHeight="1">
      <c r="C13" s="103">
        <v>42745</v>
      </c>
      <c r="D13" s="111" t="s">
        <v>20</v>
      </c>
      <c r="E13" s="105">
        <v>8000</v>
      </c>
      <c r="F13" s="105"/>
      <c r="G13" s="106">
        <f t="shared" si="0"/>
        <v>96000</v>
      </c>
      <c r="H13" s="106">
        <f t="shared" si="1"/>
        <v>3104000</v>
      </c>
      <c r="I13" s="8"/>
      <c r="J13" s="8"/>
    </row>
    <row r="14" spans="1:10" ht="24" customHeight="1">
      <c r="C14" s="103">
        <v>42755</v>
      </c>
      <c r="D14" s="111" t="s">
        <v>92</v>
      </c>
      <c r="E14" s="105">
        <v>122778</v>
      </c>
      <c r="F14" s="105"/>
      <c r="G14" s="106">
        <f t="shared" si="0"/>
        <v>218778</v>
      </c>
      <c r="H14" s="106">
        <f t="shared" si="1"/>
        <v>2981222</v>
      </c>
      <c r="I14" s="8"/>
      <c r="J14" s="8"/>
    </row>
    <row r="15" spans="1:10" ht="24" customHeight="1">
      <c r="C15" s="136">
        <v>42787</v>
      </c>
      <c r="D15" s="111" t="s">
        <v>13</v>
      </c>
      <c r="E15" s="105"/>
      <c r="F15" s="139">
        <v>5000</v>
      </c>
      <c r="G15" s="106">
        <f>G14+E15-F15</f>
        <v>213778</v>
      </c>
      <c r="H15" s="106">
        <f>H14-E15+F15</f>
        <v>2986222</v>
      </c>
      <c r="I15" s="8"/>
      <c r="J15" s="8"/>
    </row>
    <row r="16" spans="1:10" ht="24" customHeight="1">
      <c r="C16" s="136">
        <v>42810</v>
      </c>
      <c r="D16" s="111" t="s">
        <v>147</v>
      </c>
      <c r="E16" s="105">
        <v>2904000</v>
      </c>
      <c r="F16" s="139"/>
      <c r="G16" s="106">
        <f t="shared" ref="G16:G18" si="2">G15+E16-F16</f>
        <v>3117778</v>
      </c>
      <c r="H16" s="106">
        <f t="shared" ref="H16:H18" si="3">H15-E16+F16</f>
        <v>82222</v>
      </c>
      <c r="I16" s="8"/>
      <c r="J16" s="8"/>
    </row>
    <row r="17" spans="3:10" ht="24" customHeight="1">
      <c r="C17" s="136"/>
      <c r="D17" s="111"/>
      <c r="E17" s="105"/>
      <c r="F17" s="139"/>
      <c r="G17" s="106">
        <f t="shared" si="2"/>
        <v>3117778</v>
      </c>
      <c r="H17" s="106">
        <f t="shared" si="3"/>
        <v>82222</v>
      </c>
      <c r="I17" s="8"/>
      <c r="J17" s="8"/>
    </row>
    <row r="18" spans="3:10" ht="24" customHeight="1">
      <c r="C18" s="136"/>
      <c r="D18" s="111"/>
      <c r="E18" s="105"/>
      <c r="F18" s="139"/>
      <c r="G18" s="106">
        <f t="shared" si="2"/>
        <v>3117778</v>
      </c>
      <c r="H18" s="106">
        <f t="shared" si="3"/>
        <v>82222</v>
      </c>
      <c r="I18" s="8"/>
      <c r="J18" s="8"/>
    </row>
    <row r="19" spans="3:10" ht="24" customHeight="1">
      <c r="C19" s="136"/>
      <c r="D19" s="111"/>
      <c r="E19" s="105"/>
      <c r="F19" s="139"/>
      <c r="G19" s="106"/>
      <c r="H19" s="106"/>
      <c r="I19" s="8"/>
      <c r="J19" s="8"/>
    </row>
    <row r="20" spans="3:10" ht="24" customHeight="1">
      <c r="C20" s="136"/>
      <c r="D20" s="111"/>
      <c r="E20" s="105"/>
      <c r="F20" s="139"/>
      <c r="G20" s="106"/>
      <c r="H20" s="106"/>
      <c r="I20" s="8"/>
      <c r="J20" s="8"/>
    </row>
    <row r="21" spans="3:10" ht="24" customHeight="1">
      <c r="C21" s="136"/>
      <c r="D21" s="111"/>
      <c r="E21" s="105"/>
      <c r="F21" s="139"/>
      <c r="G21" s="106"/>
      <c r="H21" s="106"/>
      <c r="I21" s="8"/>
      <c r="J21" s="8"/>
    </row>
    <row r="22" spans="3:10" ht="24" customHeight="1">
      <c r="C22" s="136"/>
      <c r="D22" s="111"/>
      <c r="E22" s="105"/>
      <c r="F22" s="139"/>
      <c r="G22" s="106"/>
      <c r="H22" s="106"/>
      <c r="I22" s="8"/>
      <c r="J22" s="8"/>
    </row>
    <row r="23" spans="3:10" ht="24" customHeight="1">
      <c r="C23" s="136"/>
      <c r="D23" s="111"/>
      <c r="E23" s="105"/>
      <c r="F23" s="139"/>
      <c r="G23" s="106"/>
      <c r="H23" s="106"/>
      <c r="I23" s="8"/>
      <c r="J23" s="8"/>
    </row>
    <row r="24" spans="3:10" ht="24" customHeight="1">
      <c r="C24" s="136"/>
      <c r="D24" s="111"/>
      <c r="E24" s="105"/>
      <c r="F24" s="139"/>
      <c r="G24" s="106"/>
      <c r="H24" s="106"/>
      <c r="I24" s="8"/>
      <c r="J24" s="8"/>
    </row>
    <row r="25" spans="3:10" ht="24" customHeight="1">
      <c r="C25" s="136"/>
      <c r="D25" s="111"/>
      <c r="E25" s="105"/>
      <c r="F25" s="139"/>
      <c r="G25" s="106"/>
      <c r="H25" s="106"/>
      <c r="I25" s="8"/>
      <c r="J25" s="8"/>
    </row>
    <row r="26" spans="3:10" ht="24" customHeight="1">
      <c r="C26" s="136"/>
      <c r="D26" s="111"/>
      <c r="E26" s="105"/>
      <c r="F26" s="139"/>
      <c r="G26" s="106"/>
      <c r="H26" s="106"/>
      <c r="I26" s="8"/>
      <c r="J26" s="8"/>
    </row>
    <row r="27" spans="3:10" ht="24" customHeight="1">
      <c r="C27" s="136"/>
      <c r="D27" s="111"/>
      <c r="E27" s="105"/>
      <c r="F27" s="139"/>
      <c r="G27" s="106"/>
      <c r="H27" s="106"/>
      <c r="I27" s="8"/>
      <c r="J27" s="8"/>
    </row>
    <row r="28" spans="3:10" ht="24" customHeight="1">
      <c r="C28" s="136"/>
      <c r="D28" s="111"/>
      <c r="E28" s="105"/>
      <c r="F28" s="139"/>
      <c r="G28" s="106"/>
      <c r="H28" s="106"/>
      <c r="I28" s="8"/>
      <c r="J28" s="8"/>
    </row>
    <row r="29" spans="3:10" ht="24" customHeight="1">
      <c r="C29" s="136"/>
      <c r="D29" s="111"/>
      <c r="E29" s="105"/>
      <c r="F29" s="139"/>
      <c r="G29" s="106"/>
      <c r="H29" s="106"/>
      <c r="I29" s="8"/>
      <c r="J29" s="8"/>
    </row>
    <row r="30" spans="3:10" ht="24" customHeight="1">
      <c r="C30" s="136"/>
      <c r="D30" s="111"/>
      <c r="E30" s="105"/>
      <c r="F30" s="139"/>
      <c r="G30" s="106"/>
      <c r="H30" s="106"/>
      <c r="I30" s="8"/>
      <c r="J30" s="8"/>
    </row>
    <row r="31" spans="3:10" ht="24" customHeight="1">
      <c r="C31" s="136"/>
      <c r="D31" s="111"/>
      <c r="E31" s="105"/>
      <c r="F31" s="139"/>
      <c r="G31" s="106"/>
      <c r="H31" s="106"/>
      <c r="I31" s="8"/>
      <c r="J31" s="8"/>
    </row>
    <row r="32" spans="3:10" ht="24" customHeight="1">
      <c r="C32" s="136"/>
      <c r="D32" s="111"/>
      <c r="E32" s="105"/>
      <c r="F32" s="139"/>
      <c r="G32" s="106"/>
      <c r="H32" s="106"/>
      <c r="I32" s="8"/>
      <c r="J32" s="8"/>
    </row>
    <row r="33" spans="3:10" ht="24" customHeight="1">
      <c r="C33" s="136"/>
      <c r="D33" s="111"/>
      <c r="E33" s="105"/>
      <c r="F33" s="139"/>
      <c r="G33" s="106"/>
      <c r="H33" s="106"/>
      <c r="I33" s="8"/>
      <c r="J33" s="8"/>
    </row>
    <row r="34" spans="3:10" ht="24" customHeight="1">
      <c r="C34" s="136"/>
      <c r="D34" s="111"/>
      <c r="E34" s="105"/>
      <c r="F34" s="139"/>
      <c r="G34" s="106"/>
      <c r="H34" s="106"/>
      <c r="I34" s="8"/>
      <c r="J34" s="8"/>
    </row>
    <row r="35" spans="3:10" ht="24" customHeight="1">
      <c r="C35" s="136"/>
      <c r="D35" s="111"/>
      <c r="E35" s="105"/>
      <c r="F35" s="139"/>
      <c r="G35" s="106"/>
      <c r="H35" s="106"/>
      <c r="I35" s="8"/>
      <c r="J35" s="8"/>
    </row>
    <row r="36" spans="3:10" ht="24" customHeight="1">
      <c r="C36" s="136"/>
      <c r="D36" s="111"/>
      <c r="E36" s="105"/>
      <c r="F36" s="139"/>
      <c r="G36" s="106"/>
      <c r="H36" s="106"/>
      <c r="I36" s="8"/>
      <c r="J36" s="8"/>
    </row>
    <row r="37" spans="3:10" ht="24" customHeight="1">
      <c r="C37" s="136"/>
      <c r="D37" s="111"/>
      <c r="E37" s="105"/>
      <c r="F37" s="139"/>
      <c r="G37" s="106"/>
      <c r="H37" s="106"/>
      <c r="I37" s="8"/>
      <c r="J37" s="8"/>
    </row>
    <row r="38" spans="3:10" ht="24" customHeight="1">
      <c r="C38" s="136"/>
      <c r="D38" s="111"/>
      <c r="E38" s="105"/>
      <c r="F38" s="139"/>
      <c r="G38" s="106"/>
      <c r="H38" s="106"/>
      <c r="I38" s="8"/>
      <c r="J38" s="8"/>
    </row>
    <row r="39" spans="3:10" ht="24" customHeight="1">
      <c r="C39" s="136"/>
      <c r="D39" s="111"/>
      <c r="E39" s="105"/>
      <c r="F39" s="139"/>
      <c r="G39" s="106"/>
      <c r="H39" s="106"/>
      <c r="I39" s="8"/>
      <c r="J39" s="8"/>
    </row>
    <row r="40" spans="3:10" ht="24" customHeight="1">
      <c r="C40" s="136"/>
      <c r="D40" s="111"/>
      <c r="E40" s="105"/>
      <c r="F40" s="139"/>
      <c r="G40" s="106"/>
      <c r="H40" s="106"/>
      <c r="I40" s="8"/>
      <c r="J40" s="8"/>
    </row>
    <row r="41" spans="3:10" ht="24" customHeight="1">
      <c r="C41" s="136"/>
      <c r="D41" s="151"/>
      <c r="E41" s="105"/>
      <c r="F41" s="139"/>
      <c r="G41" s="106"/>
      <c r="H41" s="106"/>
      <c r="I41" s="8"/>
      <c r="J41" s="8"/>
    </row>
    <row r="42" spans="3:10" ht="24" customHeight="1">
      <c r="C42" s="136"/>
      <c r="D42" s="111"/>
      <c r="E42" s="105"/>
      <c r="F42" s="139"/>
      <c r="G42" s="106"/>
      <c r="H42" s="106"/>
      <c r="I42" s="8"/>
      <c r="J42" s="8"/>
    </row>
    <row r="43" spans="3:10" ht="24" customHeight="1">
      <c r="C43" s="136"/>
      <c r="D43" s="111"/>
      <c r="E43" s="105"/>
      <c r="F43" s="139"/>
      <c r="G43" s="106"/>
      <c r="H43" s="106"/>
      <c r="I43" s="8"/>
      <c r="J43" s="8"/>
    </row>
    <row r="44" spans="3:10" ht="24" customHeight="1">
      <c r="C44" s="136"/>
      <c r="D44" s="111"/>
      <c r="E44" s="105"/>
      <c r="F44" s="139"/>
      <c r="G44" s="106"/>
      <c r="H44" s="106"/>
      <c r="I44" s="8"/>
      <c r="J44" s="8"/>
    </row>
    <row r="45" spans="3:10" ht="24" customHeight="1">
      <c r="C45" s="136"/>
      <c r="D45" s="111"/>
      <c r="E45" s="105"/>
      <c r="F45" s="139"/>
      <c r="G45" s="106"/>
      <c r="H45" s="106"/>
      <c r="I45" s="8"/>
      <c r="J45" s="8"/>
    </row>
    <row r="46" spans="3:10" ht="24" customHeight="1">
      <c r="C46" s="136"/>
      <c r="D46" s="111"/>
      <c r="E46" s="105"/>
      <c r="F46" s="139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03"/>
      <c r="D53" s="8"/>
      <c r="E53" s="9"/>
      <c r="F53" s="9"/>
      <c r="G53" s="16"/>
      <c r="H53" s="16"/>
      <c r="I53" s="8"/>
      <c r="J53" s="8"/>
    </row>
    <row r="54" spans="3:10" ht="24" customHeight="1">
      <c r="C54" s="103"/>
      <c r="D54" s="8"/>
      <c r="E54" s="9"/>
      <c r="F54" s="9"/>
      <c r="G54" s="16"/>
      <c r="H54" s="16"/>
      <c r="I54" s="8"/>
      <c r="J54" s="8"/>
    </row>
    <row r="55" spans="3:10" ht="24" customHeight="1">
      <c r="C55" s="103"/>
      <c r="D55" s="8"/>
      <c r="E55" s="9"/>
      <c r="F55" s="9"/>
      <c r="G55" s="16"/>
      <c r="H55" s="16"/>
      <c r="I55" s="8"/>
      <c r="J55" s="8"/>
    </row>
    <row r="56" spans="3:10" ht="24" customHeight="1">
      <c r="C56" s="103"/>
      <c r="D56" s="8"/>
      <c r="E56" s="9"/>
      <c r="F56" s="9"/>
      <c r="G56" s="16"/>
      <c r="H56" s="16"/>
      <c r="I56" s="8"/>
      <c r="J56" s="8"/>
    </row>
    <row r="57" spans="3:10" ht="24" customHeight="1">
      <c r="C57" s="103"/>
      <c r="D57" s="8"/>
      <c r="E57" s="9"/>
      <c r="F57" s="9"/>
      <c r="G57" s="16"/>
      <c r="H57" s="16"/>
      <c r="I57" s="8"/>
      <c r="J57" s="8"/>
    </row>
    <row r="58" spans="3:10" ht="24" customHeight="1">
      <c r="C58" s="23"/>
      <c r="D58" s="24"/>
      <c r="E58" s="25"/>
      <c r="F58" s="25"/>
      <c r="G58" s="26"/>
      <c r="H58" s="26"/>
      <c r="I58" s="24"/>
      <c r="J58" s="27"/>
    </row>
    <row r="59" spans="3:10" ht="24" customHeight="1" thickBot="1">
      <c r="C59" s="11"/>
      <c r="D59" s="12"/>
      <c r="E59" s="13">
        <f>SUM(E7:E52)-F59</f>
        <v>3117778</v>
      </c>
      <c r="F59" s="13">
        <f>SUM(F7:F52)</f>
        <v>5000</v>
      </c>
      <c r="G59" s="12"/>
      <c r="H59" s="12"/>
      <c r="I59" s="12"/>
      <c r="J59" s="14"/>
    </row>
    <row r="62" spans="3:10" ht="15.75" thickBot="1"/>
    <row r="63" spans="3:10" ht="16.5" thickBot="1">
      <c r="D63" s="59" t="s">
        <v>68</v>
      </c>
      <c r="E63" s="60">
        <f>I3-E59+F16+F17+F18+F40</f>
        <v>82222</v>
      </c>
    </row>
  </sheetData>
  <mergeCells count="4">
    <mergeCell ref="I3:J3"/>
    <mergeCell ref="C4:D4"/>
    <mergeCell ref="H4:I4"/>
    <mergeCell ref="G3:H3"/>
  </mergeCells>
  <pageMargins left="1.2" right="0.1" top="0.3" bottom="0.2" header="0.3" footer="0.3"/>
  <pageSetup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3:J96"/>
  <sheetViews>
    <sheetView tabSelected="1" topLeftCell="A25" zoomScale="75" zoomScaleNormal="75" workbookViewId="0">
      <selection activeCell="Q45" sqref="Q45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20.140625" customWidth="1"/>
    <col min="7" max="7" width="21.42578125" customWidth="1"/>
    <col min="8" max="8" width="21.140625" customWidth="1"/>
    <col min="9" max="9" width="12" customWidth="1"/>
    <col min="10" max="10" width="12.7109375" customWidth="1"/>
  </cols>
  <sheetData>
    <row r="3" spans="1:10" s="171" customFormat="1" ht="27.75" customHeight="1">
      <c r="A3" s="174"/>
      <c r="C3" s="199" t="s">
        <v>116</v>
      </c>
      <c r="D3" s="200"/>
      <c r="E3" s="200"/>
      <c r="F3" s="201" t="s">
        <v>102</v>
      </c>
      <c r="G3" s="201"/>
      <c r="H3" s="201"/>
      <c r="I3" s="202">
        <v>11000000</v>
      </c>
      <c r="J3" s="202"/>
    </row>
    <row r="4" spans="1:10" ht="21">
      <c r="C4" s="204" t="s">
        <v>134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750000</v>
      </c>
      <c r="F7" s="111"/>
      <c r="G7" s="106">
        <f>E7</f>
        <v>750000</v>
      </c>
      <c r="H7" s="106">
        <f>I3-E7</f>
        <v>10250000</v>
      </c>
      <c r="I7" s="111"/>
      <c r="J7" s="8"/>
    </row>
    <row r="8" spans="1:10" ht="24" customHeight="1">
      <c r="C8" s="103">
        <v>42745</v>
      </c>
      <c r="D8" s="8" t="s">
        <v>10</v>
      </c>
      <c r="E8" s="105">
        <v>400000</v>
      </c>
      <c r="F8" s="111"/>
      <c r="G8" s="106">
        <f>G7+E8</f>
        <v>1150000</v>
      </c>
      <c r="H8" s="106">
        <f>H7-E8</f>
        <v>9850000</v>
      </c>
      <c r="I8" s="111"/>
      <c r="J8" s="8"/>
    </row>
    <row r="9" spans="1:10" ht="24" customHeight="1">
      <c r="C9" s="103">
        <v>42745</v>
      </c>
      <c r="D9" s="8" t="s">
        <v>11</v>
      </c>
      <c r="E9" s="105">
        <v>200000</v>
      </c>
      <c r="F9" s="111"/>
      <c r="G9" s="106">
        <f t="shared" ref="G9:G35" si="0">G8+E9</f>
        <v>1350000</v>
      </c>
      <c r="H9" s="106">
        <f t="shared" ref="H9:H35" si="1">H8-E9</f>
        <v>9650000</v>
      </c>
      <c r="I9" s="111"/>
      <c r="J9" s="8"/>
    </row>
    <row r="10" spans="1:10" ht="24" customHeight="1">
      <c r="C10" s="103">
        <v>42745</v>
      </c>
      <c r="D10" s="8" t="s">
        <v>12</v>
      </c>
      <c r="E10" s="105">
        <v>250000</v>
      </c>
      <c r="F10" s="111"/>
      <c r="G10" s="106">
        <f t="shared" si="0"/>
        <v>1600000</v>
      </c>
      <c r="H10" s="106">
        <f t="shared" si="1"/>
        <v>9400000</v>
      </c>
      <c r="I10" s="111"/>
      <c r="J10" s="8"/>
    </row>
    <row r="11" spans="1:10" ht="24" customHeight="1">
      <c r="C11" s="103">
        <v>42745</v>
      </c>
      <c r="D11" s="8" t="s">
        <v>17</v>
      </c>
      <c r="E11" s="105">
        <v>250000</v>
      </c>
      <c r="F11" s="111"/>
      <c r="G11" s="106">
        <f t="shared" si="0"/>
        <v>1850000</v>
      </c>
      <c r="H11" s="106">
        <f t="shared" si="1"/>
        <v>9150000</v>
      </c>
      <c r="I11" s="111"/>
      <c r="J11" s="8"/>
    </row>
    <row r="12" spans="1:10" ht="24" customHeight="1">
      <c r="C12" s="103">
        <v>42745</v>
      </c>
      <c r="D12" s="8" t="s">
        <v>13</v>
      </c>
      <c r="E12" s="105">
        <v>150000</v>
      </c>
      <c r="F12" s="111"/>
      <c r="G12" s="106">
        <f t="shared" si="0"/>
        <v>2000000</v>
      </c>
      <c r="H12" s="106">
        <f t="shared" si="1"/>
        <v>9000000</v>
      </c>
      <c r="I12" s="111"/>
      <c r="J12" s="8"/>
    </row>
    <row r="13" spans="1:10" ht="24" customHeight="1">
      <c r="C13" s="103">
        <v>42745</v>
      </c>
      <c r="D13" s="8" t="s">
        <v>14</v>
      </c>
      <c r="E13" s="105">
        <v>250000</v>
      </c>
      <c r="F13" s="111"/>
      <c r="G13" s="106">
        <f t="shared" si="0"/>
        <v>2250000</v>
      </c>
      <c r="H13" s="106">
        <f t="shared" si="1"/>
        <v>8750000</v>
      </c>
      <c r="I13" s="111"/>
      <c r="J13" s="8"/>
    </row>
    <row r="14" spans="1:10" ht="24" customHeight="1">
      <c r="C14" s="103">
        <v>42745</v>
      </c>
      <c r="D14" s="8" t="s">
        <v>15</v>
      </c>
      <c r="E14" s="105">
        <v>250000</v>
      </c>
      <c r="F14" s="111"/>
      <c r="G14" s="106">
        <f t="shared" si="0"/>
        <v>2500000</v>
      </c>
      <c r="H14" s="106">
        <f t="shared" si="1"/>
        <v>8500000</v>
      </c>
      <c r="I14" s="111"/>
      <c r="J14" s="8"/>
    </row>
    <row r="15" spans="1:10" ht="24" customHeight="1">
      <c r="C15" s="103">
        <v>42745</v>
      </c>
      <c r="D15" s="8" t="s">
        <v>16</v>
      </c>
      <c r="E15" s="105">
        <v>250000</v>
      </c>
      <c r="F15" s="111"/>
      <c r="G15" s="106">
        <f t="shared" si="0"/>
        <v>2750000</v>
      </c>
      <c r="H15" s="106">
        <f t="shared" si="1"/>
        <v>8250000</v>
      </c>
      <c r="I15" s="111"/>
      <c r="J15" s="8"/>
    </row>
    <row r="16" spans="1:10" ht="24" customHeight="1">
      <c r="C16" s="103">
        <v>42745</v>
      </c>
      <c r="D16" s="8" t="s">
        <v>18</v>
      </c>
      <c r="E16" s="105">
        <v>250000</v>
      </c>
      <c r="F16" s="111"/>
      <c r="G16" s="106">
        <f t="shared" si="0"/>
        <v>3000000</v>
      </c>
      <c r="H16" s="106">
        <f t="shared" si="1"/>
        <v>8000000</v>
      </c>
      <c r="I16" s="111"/>
      <c r="J16" s="8"/>
    </row>
    <row r="17" spans="3:10" ht="24" customHeight="1">
      <c r="C17" s="103">
        <v>42745</v>
      </c>
      <c r="D17" s="8" t="s">
        <v>25</v>
      </c>
      <c r="E17" s="105">
        <v>250000</v>
      </c>
      <c r="F17" s="111"/>
      <c r="G17" s="106">
        <f t="shared" si="0"/>
        <v>3250000</v>
      </c>
      <c r="H17" s="106">
        <f t="shared" si="1"/>
        <v>7750000</v>
      </c>
      <c r="I17" s="111"/>
      <c r="J17" s="8"/>
    </row>
    <row r="18" spans="3:10" ht="24" customHeight="1">
      <c r="C18" s="103">
        <v>42745</v>
      </c>
      <c r="D18" s="8" t="s">
        <v>19</v>
      </c>
      <c r="E18" s="105">
        <v>250000</v>
      </c>
      <c r="F18" s="111"/>
      <c r="G18" s="106">
        <f t="shared" si="0"/>
        <v>3500000</v>
      </c>
      <c r="H18" s="106">
        <f t="shared" si="1"/>
        <v>7500000</v>
      </c>
      <c r="I18" s="111"/>
      <c r="J18" s="8"/>
    </row>
    <row r="19" spans="3:10" ht="24" customHeight="1">
      <c r="C19" s="103">
        <v>42745</v>
      </c>
      <c r="D19" s="8" t="s">
        <v>20</v>
      </c>
      <c r="E19" s="105">
        <v>250000</v>
      </c>
      <c r="F19" s="111"/>
      <c r="G19" s="106">
        <f t="shared" si="0"/>
        <v>3750000</v>
      </c>
      <c r="H19" s="106">
        <f t="shared" si="1"/>
        <v>7250000</v>
      </c>
      <c r="I19" s="111"/>
      <c r="J19" s="8"/>
    </row>
    <row r="20" spans="3:10" ht="24" customHeight="1">
      <c r="C20" s="103">
        <v>42745</v>
      </c>
      <c r="D20" s="8" t="s">
        <v>21</v>
      </c>
      <c r="E20" s="105">
        <v>250000</v>
      </c>
      <c r="F20" s="111"/>
      <c r="G20" s="106">
        <f t="shared" si="0"/>
        <v>4000000</v>
      </c>
      <c r="H20" s="106">
        <f t="shared" si="1"/>
        <v>7000000</v>
      </c>
      <c r="I20" s="111"/>
      <c r="J20" s="8"/>
    </row>
    <row r="21" spans="3:10" ht="24" customHeight="1">
      <c r="C21" s="136">
        <v>42765</v>
      </c>
      <c r="D21" s="111" t="s">
        <v>92</v>
      </c>
      <c r="E21" s="105">
        <v>960000</v>
      </c>
      <c r="F21" s="111"/>
      <c r="G21" s="106">
        <f t="shared" si="0"/>
        <v>4960000</v>
      </c>
      <c r="H21" s="106">
        <f t="shared" si="1"/>
        <v>6040000</v>
      </c>
      <c r="I21" s="111"/>
      <c r="J21" s="8"/>
    </row>
    <row r="22" spans="3:10" ht="24" customHeight="1">
      <c r="C22" s="136">
        <v>42765</v>
      </c>
      <c r="D22" s="111" t="s">
        <v>92</v>
      </c>
      <c r="E22" s="105">
        <v>547000</v>
      </c>
      <c r="F22" s="111"/>
      <c r="G22" s="106">
        <f t="shared" si="0"/>
        <v>5507000</v>
      </c>
      <c r="H22" s="106">
        <f t="shared" si="1"/>
        <v>5493000</v>
      </c>
      <c r="I22" s="111"/>
      <c r="J22" s="8"/>
    </row>
    <row r="23" spans="3:10" ht="24" customHeight="1">
      <c r="C23" s="136">
        <v>42810</v>
      </c>
      <c r="D23" s="111" t="s">
        <v>147</v>
      </c>
      <c r="E23" s="105">
        <v>469000</v>
      </c>
      <c r="F23" s="111"/>
      <c r="G23" s="106">
        <f t="shared" si="0"/>
        <v>5976000</v>
      </c>
      <c r="H23" s="106">
        <f t="shared" si="1"/>
        <v>5024000</v>
      </c>
      <c r="I23" s="111"/>
      <c r="J23" s="8"/>
    </row>
    <row r="24" spans="3:10" ht="24" customHeight="1">
      <c r="C24" s="136">
        <v>42831</v>
      </c>
      <c r="D24" s="111" t="s">
        <v>17</v>
      </c>
      <c r="E24" s="105">
        <v>710000</v>
      </c>
      <c r="F24" s="111"/>
      <c r="G24" s="106">
        <f t="shared" si="0"/>
        <v>6686000</v>
      </c>
      <c r="H24" s="106">
        <f t="shared" si="1"/>
        <v>4314000</v>
      </c>
      <c r="I24" s="111"/>
      <c r="J24" s="8"/>
    </row>
    <row r="25" spans="3:10" ht="24" customHeight="1">
      <c r="C25" s="136">
        <v>42850</v>
      </c>
      <c r="D25" s="111" t="s">
        <v>15</v>
      </c>
      <c r="E25" s="105">
        <v>250000</v>
      </c>
      <c r="F25" s="111"/>
      <c r="G25" s="106">
        <f t="shared" si="0"/>
        <v>6936000</v>
      </c>
      <c r="H25" s="106">
        <f t="shared" si="1"/>
        <v>4064000</v>
      </c>
      <c r="I25" s="111"/>
      <c r="J25" s="8"/>
    </row>
    <row r="26" spans="3:10" ht="24" customHeight="1">
      <c r="C26" s="136">
        <v>42852</v>
      </c>
      <c r="D26" s="111" t="s">
        <v>9</v>
      </c>
      <c r="E26" s="105">
        <v>200000</v>
      </c>
      <c r="F26" s="111"/>
      <c r="G26" s="106">
        <f t="shared" si="0"/>
        <v>7136000</v>
      </c>
      <c r="H26" s="106">
        <f t="shared" si="1"/>
        <v>3864000</v>
      </c>
      <c r="I26" s="111"/>
      <c r="J26" s="8"/>
    </row>
    <row r="27" spans="3:10" ht="24" customHeight="1">
      <c r="C27" s="136">
        <v>42860</v>
      </c>
      <c r="D27" s="111" t="s">
        <v>21</v>
      </c>
      <c r="E27" s="105">
        <v>550000</v>
      </c>
      <c r="F27" s="111"/>
      <c r="G27" s="106">
        <f t="shared" si="0"/>
        <v>7686000</v>
      </c>
      <c r="H27" s="106">
        <f t="shared" si="1"/>
        <v>3314000</v>
      </c>
      <c r="I27" s="111"/>
      <c r="J27" s="8"/>
    </row>
    <row r="28" spans="3:10" ht="24" customHeight="1">
      <c r="C28" s="136">
        <v>42899</v>
      </c>
      <c r="D28" s="111" t="s">
        <v>15</v>
      </c>
      <c r="E28" s="105">
        <v>92000</v>
      </c>
      <c r="F28" s="111"/>
      <c r="G28" s="106">
        <f t="shared" si="0"/>
        <v>7778000</v>
      </c>
      <c r="H28" s="106">
        <f t="shared" si="1"/>
        <v>3222000</v>
      </c>
      <c r="I28" s="111"/>
      <c r="J28" s="8"/>
    </row>
    <row r="29" spans="3:10" ht="24" customHeight="1">
      <c r="C29" s="136">
        <v>42899</v>
      </c>
      <c r="D29" s="111" t="s">
        <v>11</v>
      </c>
      <c r="E29" s="105">
        <v>80500</v>
      </c>
      <c r="F29" s="111"/>
      <c r="G29" s="106">
        <f t="shared" si="0"/>
        <v>7858500</v>
      </c>
      <c r="H29" s="106">
        <f t="shared" si="1"/>
        <v>3141500</v>
      </c>
      <c r="I29" s="111"/>
      <c r="J29" s="8"/>
    </row>
    <row r="30" spans="3:10" ht="24" customHeight="1">
      <c r="C30" s="136">
        <v>42899</v>
      </c>
      <c r="D30" s="111" t="s">
        <v>16</v>
      </c>
      <c r="E30" s="105">
        <v>1250000</v>
      </c>
      <c r="F30" s="111"/>
      <c r="G30" s="106">
        <f t="shared" si="0"/>
        <v>9108500</v>
      </c>
      <c r="H30" s="106">
        <f t="shared" si="1"/>
        <v>1891500</v>
      </c>
      <c r="I30" s="111"/>
      <c r="J30" s="8"/>
    </row>
    <row r="31" spans="3:10" ht="24" customHeight="1">
      <c r="C31" s="136">
        <v>42913</v>
      </c>
      <c r="D31" s="111" t="s">
        <v>14</v>
      </c>
      <c r="E31" s="105">
        <v>743000</v>
      </c>
      <c r="F31" s="111"/>
      <c r="G31" s="106">
        <f t="shared" si="0"/>
        <v>9851500</v>
      </c>
      <c r="H31" s="106">
        <f t="shared" si="1"/>
        <v>1148500</v>
      </c>
      <c r="I31" s="111"/>
      <c r="J31" s="8"/>
    </row>
    <row r="32" spans="3:10" ht="24" customHeight="1">
      <c r="C32" s="136">
        <v>42913</v>
      </c>
      <c r="D32" s="111" t="s">
        <v>11</v>
      </c>
      <c r="E32" s="105">
        <v>63215</v>
      </c>
      <c r="F32" s="111"/>
      <c r="G32" s="106">
        <f t="shared" si="0"/>
        <v>9914715</v>
      </c>
      <c r="H32" s="106">
        <f t="shared" si="1"/>
        <v>1085285</v>
      </c>
      <c r="I32" s="111"/>
      <c r="J32" s="8"/>
    </row>
    <row r="33" spans="3:10" ht="24" customHeight="1">
      <c r="C33" s="136">
        <v>42919</v>
      </c>
      <c r="D33" s="111" t="s">
        <v>147</v>
      </c>
      <c r="E33" s="105">
        <v>99400</v>
      </c>
      <c r="F33" s="111"/>
      <c r="G33" s="106">
        <f t="shared" si="0"/>
        <v>10014115</v>
      </c>
      <c r="H33" s="106">
        <f t="shared" si="1"/>
        <v>985885</v>
      </c>
      <c r="I33" s="111"/>
      <c r="J33" s="8"/>
    </row>
    <row r="34" spans="3:10" ht="24" customHeight="1">
      <c r="C34" s="136">
        <v>42919</v>
      </c>
      <c r="D34" s="111" t="s">
        <v>12</v>
      </c>
      <c r="E34" s="105">
        <v>250000</v>
      </c>
      <c r="F34" s="111"/>
      <c r="G34" s="106">
        <f t="shared" si="0"/>
        <v>10264115</v>
      </c>
      <c r="H34" s="106">
        <f t="shared" si="1"/>
        <v>735885</v>
      </c>
      <c r="I34" s="111"/>
      <c r="J34" s="8"/>
    </row>
    <row r="35" spans="3:10" ht="24" customHeight="1">
      <c r="C35" s="136">
        <v>42926</v>
      </c>
      <c r="D35" s="111" t="s">
        <v>9</v>
      </c>
      <c r="E35" s="105">
        <v>700000</v>
      </c>
      <c r="F35" s="111"/>
      <c r="G35" s="106">
        <f t="shared" si="0"/>
        <v>10964115</v>
      </c>
      <c r="H35" s="106">
        <f t="shared" si="1"/>
        <v>35885</v>
      </c>
      <c r="I35" s="111"/>
      <c r="J35" s="8"/>
    </row>
    <row r="36" spans="3:10" ht="24" customHeight="1">
      <c r="C36" s="187">
        <v>42926</v>
      </c>
      <c r="D36" s="188" t="s">
        <v>16</v>
      </c>
      <c r="E36" s="139"/>
      <c r="F36" s="139">
        <v>400000</v>
      </c>
      <c r="G36" s="189">
        <f>G35+E36-F36</f>
        <v>10564115</v>
      </c>
      <c r="H36" s="189">
        <f>H35-E36+F36</f>
        <v>435885</v>
      </c>
      <c r="I36" s="111"/>
      <c r="J36" s="8"/>
    </row>
    <row r="37" spans="3:10" ht="24" customHeight="1">
      <c r="C37" s="136">
        <v>42926</v>
      </c>
      <c r="D37" s="111" t="s">
        <v>13</v>
      </c>
      <c r="E37" s="105">
        <v>110000</v>
      </c>
      <c r="F37" s="105"/>
      <c r="G37" s="106">
        <f t="shared" ref="G37:G51" si="2">G36+E37-F37</f>
        <v>10674115</v>
      </c>
      <c r="H37" s="106">
        <f t="shared" ref="H37:H51" si="3">H36-E37+F37</f>
        <v>325885</v>
      </c>
      <c r="I37" s="111"/>
      <c r="J37" s="8"/>
    </row>
    <row r="38" spans="3:10" ht="24" customHeight="1">
      <c r="C38" s="136"/>
      <c r="D38" s="111"/>
      <c r="E38" s="105"/>
      <c r="F38" s="105"/>
      <c r="G38" s="106"/>
      <c r="H38" s="106"/>
      <c r="I38" s="111"/>
      <c r="J38" s="8"/>
    </row>
    <row r="39" spans="3:10" ht="24" customHeight="1">
      <c r="C39" s="136"/>
      <c r="D39" s="111"/>
      <c r="E39" s="105"/>
      <c r="F39" s="105"/>
      <c r="G39" s="106"/>
      <c r="H39" s="106"/>
      <c r="I39" s="111"/>
      <c r="J39" s="8"/>
    </row>
    <row r="40" spans="3:10" ht="24" customHeight="1">
      <c r="C40" s="136"/>
      <c r="D40" s="111"/>
      <c r="E40" s="105"/>
      <c r="F40" s="105"/>
      <c r="G40" s="106"/>
      <c r="H40" s="106"/>
      <c r="I40" s="111"/>
      <c r="J40" s="8"/>
    </row>
    <row r="41" spans="3:10" ht="24" customHeight="1">
      <c r="C41" s="136"/>
      <c r="D41" s="111"/>
      <c r="E41" s="105"/>
      <c r="F41" s="105"/>
      <c r="G41" s="106"/>
      <c r="H41" s="106"/>
      <c r="I41" s="111"/>
      <c r="J41" s="8"/>
    </row>
    <row r="42" spans="3:10" ht="24" customHeight="1">
      <c r="C42" s="136"/>
      <c r="D42" s="111"/>
      <c r="E42" s="105"/>
      <c r="F42" s="105"/>
      <c r="G42" s="106"/>
      <c r="H42" s="106"/>
      <c r="I42" s="111"/>
      <c r="J42" s="8"/>
    </row>
    <row r="43" spans="3:10" ht="24" customHeight="1">
      <c r="C43" s="136"/>
      <c r="D43" s="111"/>
      <c r="E43" s="105"/>
      <c r="F43" s="105"/>
      <c r="G43" s="106"/>
      <c r="H43" s="106"/>
      <c r="I43" s="111"/>
      <c r="J43" s="8"/>
    </row>
    <row r="44" spans="3:10" ht="24" customHeight="1">
      <c r="C44" s="136"/>
      <c r="D44" s="111"/>
      <c r="E44" s="105"/>
      <c r="F44" s="111"/>
      <c r="G44" s="106"/>
      <c r="H44" s="106"/>
      <c r="I44" s="111"/>
      <c r="J44" s="8"/>
    </row>
    <row r="45" spans="3:10" ht="24" customHeight="1">
      <c r="C45" s="136"/>
      <c r="D45" s="111"/>
      <c r="E45" s="105"/>
      <c r="F45" s="111"/>
      <c r="G45" s="106"/>
      <c r="H45" s="106"/>
      <c r="I45" s="111"/>
      <c r="J45" s="8"/>
    </row>
    <row r="46" spans="3:10" ht="24" customHeight="1">
      <c r="C46" s="136"/>
      <c r="D46" s="111"/>
      <c r="E46" s="105"/>
      <c r="F46" s="111"/>
      <c r="G46" s="106"/>
      <c r="H46" s="106"/>
      <c r="I46" s="111"/>
      <c r="J46" s="8"/>
    </row>
    <row r="47" spans="3:10" ht="24" customHeight="1">
      <c r="C47" s="136"/>
      <c r="D47" s="111"/>
      <c r="E47" s="105"/>
      <c r="F47" s="111"/>
      <c r="G47" s="106"/>
      <c r="H47" s="106"/>
      <c r="I47" s="111"/>
      <c r="J47" s="8"/>
    </row>
    <row r="48" spans="3:10" ht="24" customHeight="1">
      <c r="C48" s="136"/>
      <c r="D48" s="111"/>
      <c r="E48" s="105"/>
      <c r="F48" s="111"/>
      <c r="G48" s="106"/>
      <c r="H48" s="106"/>
      <c r="I48" s="111"/>
      <c r="J48" s="8"/>
    </row>
    <row r="49" spans="3:10" ht="24" customHeight="1">
      <c r="C49" s="136"/>
      <c r="D49" s="111"/>
      <c r="E49" s="105"/>
      <c r="F49" s="105"/>
      <c r="G49" s="106"/>
      <c r="H49" s="106"/>
      <c r="I49" s="111"/>
      <c r="J49" s="8"/>
    </row>
    <row r="50" spans="3:10" ht="24" customHeight="1">
      <c r="C50" s="136"/>
      <c r="D50" s="111"/>
      <c r="E50" s="105"/>
      <c r="F50" s="105"/>
      <c r="G50" s="106"/>
      <c r="H50" s="106"/>
      <c r="I50" s="111"/>
      <c r="J50" s="8"/>
    </row>
    <row r="51" spans="3:10" ht="24" customHeight="1">
      <c r="C51" s="136"/>
      <c r="D51" s="111"/>
      <c r="E51" s="105"/>
      <c r="F51" s="105"/>
      <c r="G51" s="106"/>
      <c r="H51" s="106"/>
      <c r="I51" s="111"/>
      <c r="J51" s="8"/>
    </row>
    <row r="52" spans="3:10" ht="24" customHeight="1">
      <c r="C52" s="136"/>
      <c r="D52" s="111"/>
      <c r="E52" s="105"/>
      <c r="F52" s="105"/>
      <c r="G52" s="106"/>
      <c r="H52" s="106"/>
      <c r="I52" s="111"/>
      <c r="J52" s="8"/>
    </row>
    <row r="53" spans="3:10" ht="24" customHeight="1">
      <c r="C53" s="136"/>
      <c r="D53" s="111"/>
      <c r="E53" s="105"/>
      <c r="F53" s="139"/>
      <c r="G53" s="106"/>
      <c r="H53" s="106"/>
      <c r="I53" s="111"/>
      <c r="J53" s="8"/>
    </row>
    <row r="54" spans="3:10" ht="24" customHeight="1">
      <c r="C54" s="136"/>
      <c r="D54" s="111"/>
      <c r="E54" s="105"/>
      <c r="F54" s="139"/>
      <c r="G54" s="106"/>
      <c r="H54" s="106"/>
      <c r="I54" s="111"/>
      <c r="J54" s="8"/>
    </row>
    <row r="55" spans="3:10" ht="24" customHeight="1">
      <c r="C55" s="136"/>
      <c r="D55" s="111"/>
      <c r="E55" s="105"/>
      <c r="F55" s="139"/>
      <c r="G55" s="106"/>
      <c r="H55" s="106"/>
      <c r="I55" s="111"/>
      <c r="J55" s="8"/>
    </row>
    <row r="56" spans="3:10" ht="24" customHeight="1">
      <c r="C56" s="136"/>
      <c r="D56" s="111"/>
      <c r="E56" s="105"/>
      <c r="F56" s="139"/>
      <c r="G56" s="106"/>
      <c r="H56" s="106"/>
      <c r="I56" s="111"/>
      <c r="J56" s="8"/>
    </row>
    <row r="57" spans="3:10" ht="24" customHeight="1">
      <c r="C57" s="136"/>
      <c r="D57" s="111"/>
      <c r="E57" s="105"/>
      <c r="F57" s="105"/>
      <c r="G57" s="106"/>
      <c r="H57" s="106"/>
      <c r="I57" s="111"/>
      <c r="J57" s="8"/>
    </row>
    <row r="58" spans="3:10" ht="24" customHeight="1">
      <c r="C58" s="136"/>
      <c r="D58" s="151"/>
      <c r="E58" s="105"/>
      <c r="F58" s="139"/>
      <c r="G58" s="106"/>
      <c r="H58" s="106"/>
      <c r="I58" s="111"/>
      <c r="J58" s="8"/>
    </row>
    <row r="59" spans="3:10" ht="24" customHeight="1">
      <c r="C59" s="136"/>
      <c r="D59" s="151"/>
      <c r="E59" s="105"/>
      <c r="F59" s="139"/>
      <c r="G59" s="106"/>
      <c r="H59" s="106"/>
      <c r="I59" s="111"/>
      <c r="J59" s="8"/>
    </row>
    <row r="60" spans="3:10" ht="24" customHeight="1">
      <c r="C60" s="136"/>
      <c r="D60" s="111"/>
      <c r="E60" s="105"/>
      <c r="F60" s="105"/>
      <c r="G60" s="106"/>
      <c r="H60" s="106"/>
      <c r="I60" s="111"/>
      <c r="J60" s="8"/>
    </row>
    <row r="61" spans="3:10" ht="24" customHeight="1">
      <c r="C61" s="136"/>
      <c r="D61" s="111"/>
      <c r="E61" s="105"/>
      <c r="F61" s="105"/>
      <c r="G61" s="106"/>
      <c r="H61" s="106"/>
      <c r="I61" s="111"/>
      <c r="J61" s="8"/>
    </row>
    <row r="62" spans="3:10" ht="24" customHeight="1">
      <c r="C62" s="136"/>
      <c r="D62" s="111"/>
      <c r="E62" s="105"/>
      <c r="F62" s="105"/>
      <c r="G62" s="106"/>
      <c r="H62" s="106"/>
      <c r="I62" s="111"/>
      <c r="J62" s="8"/>
    </row>
    <row r="63" spans="3:10" ht="24" customHeight="1">
      <c r="C63" s="136"/>
      <c r="D63" s="111"/>
      <c r="E63" s="105"/>
      <c r="F63" s="105"/>
      <c r="G63" s="106"/>
      <c r="H63" s="106"/>
      <c r="I63" s="111"/>
      <c r="J63" s="8"/>
    </row>
    <row r="64" spans="3:10" ht="24" customHeight="1">
      <c r="C64" s="136"/>
      <c r="D64" s="111"/>
      <c r="E64" s="105"/>
      <c r="F64" s="105"/>
      <c r="G64" s="106"/>
      <c r="H64" s="106"/>
      <c r="I64" s="111"/>
      <c r="J64" s="8"/>
    </row>
    <row r="65" spans="3:10" ht="24" customHeight="1">
      <c r="C65" s="136"/>
      <c r="D65" s="111"/>
      <c r="E65" s="105"/>
      <c r="F65" s="105"/>
      <c r="G65" s="106"/>
      <c r="H65" s="106"/>
      <c r="I65" s="111"/>
      <c r="J65" s="8"/>
    </row>
    <row r="66" spans="3:10" ht="24" customHeight="1">
      <c r="C66" s="136"/>
      <c r="D66" s="111"/>
      <c r="E66" s="105"/>
      <c r="F66" s="105"/>
      <c r="G66" s="106"/>
      <c r="H66" s="106"/>
      <c r="I66" s="111"/>
      <c r="J66" s="8"/>
    </row>
    <row r="67" spans="3:10" ht="24" customHeight="1">
      <c r="C67" s="136"/>
      <c r="D67" s="111"/>
      <c r="E67" s="105"/>
      <c r="F67" s="105"/>
      <c r="G67" s="106"/>
      <c r="H67" s="106"/>
      <c r="I67" s="111"/>
      <c r="J67" s="8"/>
    </row>
    <row r="68" spans="3:10" ht="24" customHeight="1">
      <c r="C68" s="136"/>
      <c r="D68" s="111"/>
      <c r="E68" s="105"/>
      <c r="F68" s="105"/>
      <c r="G68" s="106"/>
      <c r="H68" s="106"/>
      <c r="I68" s="111"/>
      <c r="J68" s="8"/>
    </row>
    <row r="69" spans="3:10" ht="24" customHeight="1">
      <c r="C69" s="136"/>
      <c r="D69" s="111"/>
      <c r="E69" s="105"/>
      <c r="F69" s="105"/>
      <c r="G69" s="106"/>
      <c r="H69" s="106"/>
      <c r="I69" s="111"/>
      <c r="J69" s="8"/>
    </row>
    <row r="70" spans="3:10" ht="24" customHeight="1">
      <c r="C70" s="136"/>
      <c r="D70" s="111"/>
      <c r="E70" s="105"/>
      <c r="F70" s="105"/>
      <c r="G70" s="106"/>
      <c r="H70" s="106"/>
      <c r="I70" s="111"/>
      <c r="J70" s="8"/>
    </row>
    <row r="71" spans="3:10" ht="24" customHeight="1">
      <c r="C71" s="136"/>
      <c r="D71" s="151"/>
      <c r="E71" s="105"/>
      <c r="F71" s="139"/>
      <c r="G71" s="106"/>
      <c r="H71" s="106"/>
      <c r="I71" s="111"/>
      <c r="J71" s="8"/>
    </row>
    <row r="72" spans="3:10" ht="24" customHeight="1">
      <c r="C72" s="136"/>
      <c r="D72" s="111"/>
      <c r="E72" s="105"/>
      <c r="F72" s="105"/>
      <c r="G72" s="106"/>
      <c r="H72" s="106"/>
      <c r="I72" s="111"/>
      <c r="J72" s="8"/>
    </row>
    <row r="73" spans="3:10" ht="24" customHeight="1">
      <c r="C73" s="136"/>
      <c r="D73" s="111"/>
      <c r="E73" s="105"/>
      <c r="F73" s="105"/>
      <c r="G73" s="106"/>
      <c r="H73" s="106"/>
      <c r="I73" s="111"/>
      <c r="J73" s="8"/>
    </row>
    <row r="74" spans="3:10" ht="24" customHeight="1">
      <c r="C74" s="136"/>
      <c r="D74" s="111"/>
      <c r="E74" s="105"/>
      <c r="F74" s="105"/>
      <c r="G74" s="106"/>
      <c r="H74" s="106"/>
      <c r="I74" s="111"/>
      <c r="J74" s="8"/>
    </row>
    <row r="75" spans="3:10" ht="24" customHeight="1">
      <c r="C75" s="136"/>
      <c r="D75" s="111"/>
      <c r="E75" s="105"/>
      <c r="F75" s="105"/>
      <c r="G75" s="106"/>
      <c r="H75" s="106"/>
      <c r="I75" s="111"/>
      <c r="J75" s="8"/>
    </row>
    <row r="76" spans="3:10" ht="24" customHeight="1">
      <c r="C76" s="136"/>
      <c r="D76" s="111"/>
      <c r="E76" s="105"/>
      <c r="F76" s="105"/>
      <c r="G76" s="106"/>
      <c r="H76" s="106"/>
      <c r="I76" s="111"/>
      <c r="J76" s="8"/>
    </row>
    <row r="77" spans="3:10" ht="24" customHeight="1">
      <c r="C77" s="136"/>
      <c r="D77" s="111"/>
      <c r="E77" s="105"/>
      <c r="F77" s="105"/>
      <c r="G77" s="106"/>
      <c r="H77" s="106"/>
      <c r="I77" s="111"/>
      <c r="J77" s="8"/>
    </row>
    <row r="78" spans="3:10" ht="24" customHeight="1">
      <c r="C78" s="136"/>
      <c r="D78" s="111"/>
      <c r="E78" s="105"/>
      <c r="F78" s="105"/>
      <c r="G78" s="106"/>
      <c r="H78" s="106"/>
      <c r="I78" s="111"/>
      <c r="J78" s="8"/>
    </row>
    <row r="79" spans="3:10" ht="24" customHeight="1">
      <c r="C79" s="136"/>
      <c r="D79" s="111"/>
      <c r="E79" s="105"/>
      <c r="F79" s="105"/>
      <c r="G79" s="106"/>
      <c r="H79" s="106"/>
      <c r="I79" s="111"/>
      <c r="J79" s="8"/>
    </row>
    <row r="80" spans="3:10" ht="24" customHeight="1">
      <c r="C80" s="136"/>
      <c r="D80" s="111"/>
      <c r="E80" s="105"/>
      <c r="F80" s="105"/>
      <c r="G80" s="106"/>
      <c r="H80" s="106"/>
      <c r="I80" s="111"/>
      <c r="J80" s="8"/>
    </row>
    <row r="81" spans="3:10" ht="24" customHeight="1">
      <c r="C81" s="107"/>
      <c r="D81" s="151"/>
      <c r="E81" s="138"/>
      <c r="F81" s="150"/>
      <c r="G81" s="106"/>
      <c r="H81" s="106"/>
      <c r="I81" s="108"/>
      <c r="J81" s="27"/>
    </row>
    <row r="82" spans="3:10" ht="24" customHeight="1">
      <c r="C82" s="107"/>
      <c r="D82" s="108"/>
      <c r="E82" s="138"/>
      <c r="F82" s="138"/>
      <c r="G82" s="106"/>
      <c r="H82" s="106"/>
      <c r="I82" s="108"/>
      <c r="J82" s="27"/>
    </row>
    <row r="83" spans="3:10" ht="24" customHeight="1">
      <c r="C83" s="107"/>
      <c r="D83" s="108"/>
      <c r="E83" s="138"/>
      <c r="F83" s="138"/>
      <c r="G83" s="106"/>
      <c r="H83" s="106"/>
      <c r="I83" s="108"/>
      <c r="J83" s="27"/>
    </row>
    <row r="84" spans="3:10" ht="24" customHeight="1">
      <c r="C84" s="107"/>
      <c r="D84" s="111"/>
      <c r="E84" s="138"/>
      <c r="F84" s="138"/>
      <c r="G84" s="106"/>
      <c r="H84" s="106"/>
      <c r="I84" s="108"/>
      <c r="J84" s="27"/>
    </row>
    <row r="85" spans="3:10" ht="24" customHeight="1">
      <c r="C85" s="107"/>
      <c r="D85" s="111"/>
      <c r="E85" s="138"/>
      <c r="F85" s="138"/>
      <c r="G85" s="106"/>
      <c r="H85" s="106"/>
      <c r="I85" s="108"/>
      <c r="J85" s="27"/>
    </row>
    <row r="86" spans="3:10" ht="24" customHeight="1">
      <c r="C86" s="107"/>
      <c r="D86" s="111"/>
      <c r="E86" s="138"/>
      <c r="F86" s="138"/>
      <c r="G86" s="106"/>
      <c r="H86" s="106"/>
      <c r="I86" s="108"/>
      <c r="J86" s="27"/>
    </row>
    <row r="87" spans="3:10" ht="24" customHeight="1">
      <c r="C87" s="107"/>
      <c r="D87" s="108"/>
      <c r="E87" s="138"/>
      <c r="F87" s="138"/>
      <c r="G87" s="106"/>
      <c r="H87" s="106"/>
      <c r="I87" s="108"/>
      <c r="J87" s="27"/>
    </row>
    <row r="88" spans="3:10" ht="24" customHeight="1">
      <c r="C88" s="107"/>
      <c r="D88" s="108"/>
      <c r="E88" s="138"/>
      <c r="F88" s="138"/>
      <c r="G88" s="106"/>
      <c r="H88" s="106"/>
      <c r="I88" s="108"/>
      <c r="J88" s="27"/>
    </row>
    <row r="89" spans="3:10" ht="24" customHeight="1">
      <c r="C89" s="107"/>
      <c r="D89" s="108"/>
      <c r="E89" s="138"/>
      <c r="F89" s="138"/>
      <c r="G89" s="106"/>
      <c r="H89" s="106"/>
      <c r="I89" s="108"/>
      <c r="J89" s="27"/>
    </row>
    <row r="90" spans="3:10" ht="24" customHeight="1">
      <c r="C90" s="107"/>
      <c r="D90" s="108"/>
      <c r="E90" s="138"/>
      <c r="F90" s="138"/>
      <c r="G90" s="106"/>
      <c r="H90" s="106"/>
      <c r="I90" s="108"/>
      <c r="J90" s="27"/>
    </row>
    <row r="91" spans="3:10" ht="24" customHeight="1">
      <c r="C91" s="107"/>
      <c r="D91" s="108"/>
      <c r="E91" s="138"/>
      <c r="F91" s="138"/>
      <c r="G91" s="106"/>
      <c r="H91" s="106"/>
      <c r="I91" s="108"/>
      <c r="J91" s="27"/>
    </row>
    <row r="92" spans="3:10" ht="24" customHeight="1" thickBot="1">
      <c r="C92" s="11"/>
      <c r="D92" s="12"/>
      <c r="E92" s="13">
        <f>SUM(E7:E87)-F92</f>
        <v>10674115</v>
      </c>
      <c r="F92" s="13">
        <f>SUM(F7:F88)</f>
        <v>400000</v>
      </c>
      <c r="G92" s="12"/>
      <c r="H92" s="12"/>
      <c r="I92" s="12"/>
      <c r="J92" s="14"/>
    </row>
    <row r="95" spans="3:10" ht="15.75" thickBot="1"/>
    <row r="96" spans="3:10" ht="16.5" thickBot="1">
      <c r="D96" s="59" t="s">
        <v>68</v>
      </c>
      <c r="E96" s="60">
        <f>I3-E92+F50+F51+F52</f>
        <v>325885</v>
      </c>
    </row>
  </sheetData>
  <mergeCells count="5">
    <mergeCell ref="C3:E3"/>
    <mergeCell ref="I3:J3"/>
    <mergeCell ref="F3:H3"/>
    <mergeCell ref="C4:D4"/>
    <mergeCell ref="H4:I4"/>
  </mergeCells>
  <pageMargins left="1.2" right="0.1" top="0.3" bottom="0.2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topLeftCell="A6" workbookViewId="0">
      <selection activeCell="Q23" sqref="Q23"/>
    </sheetView>
  </sheetViews>
  <sheetFormatPr defaultRowHeight="15.75"/>
  <cols>
    <col min="1" max="1" width="7.28515625" customWidth="1"/>
    <col min="2" max="2" width="0.28515625" customWidth="1"/>
    <col min="3" max="3" width="9.140625" customWidth="1"/>
    <col min="7" max="7" width="2" customWidth="1"/>
    <col min="8" max="8" width="20.42578125" style="49" bestFit="1" customWidth="1"/>
    <col min="9" max="9" width="18.28515625" style="49" customWidth="1"/>
    <col min="10" max="10" width="20.42578125" style="153" bestFit="1" customWidth="1"/>
    <col min="11" max="11" width="17.28515625" style="49" customWidth="1"/>
    <col min="12" max="12" width="18.140625" style="49" customWidth="1"/>
    <col min="13" max="14" width="18.28515625" style="49" customWidth="1"/>
    <col min="15" max="15" width="18.28515625" customWidth="1"/>
  </cols>
  <sheetData>
    <row r="2" spans="1:15" ht="18">
      <c r="A2" s="46" t="s">
        <v>1</v>
      </c>
      <c r="B2" s="47" t="s">
        <v>59</v>
      </c>
      <c r="C2" s="44"/>
      <c r="D2" s="44"/>
      <c r="E2" s="44"/>
      <c r="F2" s="44"/>
      <c r="G2" s="44"/>
      <c r="H2" s="48"/>
      <c r="I2" s="48"/>
    </row>
    <row r="3" spans="1:15">
      <c r="A3" s="46" t="s">
        <v>60</v>
      </c>
      <c r="B3" s="44" t="s">
        <v>61</v>
      </c>
      <c r="C3" s="44"/>
      <c r="D3" s="44"/>
      <c r="E3" s="44"/>
      <c r="F3" s="44"/>
      <c r="G3" s="44"/>
      <c r="H3" s="48"/>
      <c r="I3" s="48"/>
    </row>
    <row r="4" spans="1:15">
      <c r="A4" s="46" t="s">
        <v>62</v>
      </c>
      <c r="B4" s="46" t="s">
        <v>63</v>
      </c>
      <c r="C4" s="44"/>
      <c r="D4" s="44"/>
      <c r="E4" s="44"/>
      <c r="F4" s="44" t="s">
        <v>64</v>
      </c>
      <c r="G4" s="44"/>
      <c r="H4" s="48"/>
      <c r="I4" s="48"/>
    </row>
    <row r="5" spans="1:15">
      <c r="A5" s="46" t="s">
        <v>65</v>
      </c>
      <c r="B5" s="46" t="s">
        <v>66</v>
      </c>
      <c r="C5" s="44"/>
      <c r="D5" s="44"/>
      <c r="E5" s="44"/>
      <c r="F5" s="44"/>
      <c r="G5" s="44"/>
      <c r="H5" s="48"/>
      <c r="J5" s="72" t="s">
        <v>87</v>
      </c>
      <c r="K5" s="72"/>
      <c r="L5" s="72"/>
      <c r="M5" s="72"/>
      <c r="N5" s="72"/>
    </row>
    <row r="7" spans="1:15" ht="27.75" customHeight="1">
      <c r="B7" s="75"/>
      <c r="C7" s="79" t="s">
        <v>26</v>
      </c>
      <c r="D7" s="80"/>
      <c r="E7" s="80"/>
      <c r="F7" s="80"/>
      <c r="G7" s="28"/>
      <c r="H7" s="68">
        <v>2016</v>
      </c>
      <c r="I7" s="69">
        <v>2016</v>
      </c>
      <c r="J7" s="68">
        <v>2016</v>
      </c>
      <c r="K7" s="68">
        <v>2016</v>
      </c>
      <c r="L7" s="68">
        <v>2016</v>
      </c>
      <c r="M7" s="68">
        <v>2016</v>
      </c>
      <c r="N7" s="68" t="s">
        <v>83</v>
      </c>
      <c r="O7" s="149" t="s">
        <v>86</v>
      </c>
    </row>
    <row r="8" spans="1:15" ht="47.25">
      <c r="B8" s="29"/>
      <c r="C8" s="81" t="s">
        <v>27</v>
      </c>
      <c r="D8" s="82" t="s">
        <v>28</v>
      </c>
      <c r="E8" s="82"/>
      <c r="F8" s="82"/>
      <c r="G8" s="31"/>
      <c r="H8" s="84" t="s">
        <v>71</v>
      </c>
      <c r="I8" s="83" t="s">
        <v>69</v>
      </c>
      <c r="J8" s="154" t="s">
        <v>70</v>
      </c>
      <c r="K8" s="143">
        <v>0.15</v>
      </c>
      <c r="L8" s="144" t="s">
        <v>82</v>
      </c>
      <c r="M8" s="144" t="s">
        <v>81</v>
      </c>
      <c r="N8" s="144" t="s">
        <v>84</v>
      </c>
      <c r="O8" s="144" t="s">
        <v>85</v>
      </c>
    </row>
    <row r="9" spans="1:15">
      <c r="B9" s="32" t="s">
        <v>29</v>
      </c>
      <c r="C9" s="33"/>
      <c r="D9" s="35"/>
      <c r="E9" s="35"/>
      <c r="F9" s="35"/>
      <c r="G9" s="36"/>
      <c r="H9" s="50"/>
      <c r="I9" s="50"/>
      <c r="J9" s="155"/>
      <c r="K9" s="145"/>
      <c r="L9" s="141"/>
      <c r="M9" s="145"/>
      <c r="N9" s="145"/>
      <c r="O9" s="147"/>
    </row>
    <row r="10" spans="1:15" ht="18">
      <c r="B10" s="34"/>
      <c r="C10" s="39"/>
      <c r="D10" s="38" t="s">
        <v>30</v>
      </c>
      <c r="E10" s="38"/>
      <c r="F10" s="35"/>
      <c r="G10" s="36"/>
      <c r="H10" s="51"/>
      <c r="I10" s="51"/>
      <c r="J10" s="52"/>
      <c r="K10" s="52"/>
      <c r="L10" s="54"/>
      <c r="M10" s="52"/>
      <c r="N10" s="52"/>
      <c r="O10" s="148"/>
    </row>
    <row r="11" spans="1:15" ht="18">
      <c r="B11" s="34"/>
      <c r="C11" s="36">
        <v>1001</v>
      </c>
      <c r="D11" s="73" t="s">
        <v>31</v>
      </c>
      <c r="E11" s="38"/>
      <c r="F11" s="38"/>
      <c r="G11" s="39"/>
      <c r="H11" s="51">
        <f>' වැටුප් හා චෙතන 1,001'!I3</f>
        <v>120701000</v>
      </c>
      <c r="I11" s="51">
        <f>' වැටුප් හා චෙතන 1,001'!E61</f>
        <v>96300000</v>
      </c>
      <c r="J11" s="52">
        <f>H11-I11</f>
        <v>24401000</v>
      </c>
      <c r="K11" s="52">
        <f>H11*K8</f>
        <v>18105150</v>
      </c>
      <c r="L11" s="54">
        <f t="shared" ref="L11:L31" si="0">H11-K11</f>
        <v>102595850</v>
      </c>
      <c r="M11" s="52">
        <f t="shared" ref="M11:M30" si="1">L11-I11</f>
        <v>6295850</v>
      </c>
      <c r="N11" s="52">
        <v>60305586</v>
      </c>
      <c r="O11" s="52">
        <f>L11-N11</f>
        <v>42290264</v>
      </c>
    </row>
    <row r="12" spans="1:15" ht="18">
      <c r="B12" s="34"/>
      <c r="C12" s="36">
        <v>1002</v>
      </c>
      <c r="D12" s="40" t="s">
        <v>32</v>
      </c>
      <c r="E12" s="38"/>
      <c r="F12" s="38"/>
      <c r="G12" s="39"/>
      <c r="H12" s="51">
        <f>'අතිකාල හා නි. වැටුප් 1,002'!I3</f>
        <v>7000000</v>
      </c>
      <c r="I12" s="51">
        <f>'අතිකාල හා නි. වැටුප් 1,002'!E58</f>
        <v>4580000</v>
      </c>
      <c r="J12" s="52">
        <f t="shared" ref="J12" si="2">H12-I12</f>
        <v>2420000</v>
      </c>
      <c r="K12" s="52">
        <f>H12*K8</f>
        <v>1050000</v>
      </c>
      <c r="L12" s="54">
        <f t="shared" si="0"/>
        <v>5950000</v>
      </c>
      <c r="M12" s="52">
        <f t="shared" si="1"/>
        <v>1370000</v>
      </c>
      <c r="N12" s="52">
        <v>1803079</v>
      </c>
      <c r="O12" s="52">
        <f t="shared" ref="O12:O30" si="3">L12-N12</f>
        <v>4146921</v>
      </c>
    </row>
    <row r="13" spans="1:15" ht="18">
      <c r="B13" s="34"/>
      <c r="C13" s="36">
        <v>1003</v>
      </c>
      <c r="D13" s="38" t="s">
        <v>33</v>
      </c>
      <c r="E13" s="38"/>
      <c r="F13" s="38"/>
      <c r="G13" s="39"/>
      <c r="H13" s="51">
        <f>'අනෙකුත් දීමනා 1,003'!I3</f>
        <v>72457000</v>
      </c>
      <c r="I13" s="51">
        <f>'අනෙකුත් දීමනා 1,003'!E59-'අනෙකුත් දීමනා 1,003'!F59</f>
        <v>68000000</v>
      </c>
      <c r="J13" s="156">
        <f>H13-I13</f>
        <v>4457000</v>
      </c>
      <c r="K13" s="52">
        <f>H13*K8</f>
        <v>10868550</v>
      </c>
      <c r="L13" s="54">
        <f t="shared" si="0"/>
        <v>61588450</v>
      </c>
      <c r="M13" s="52">
        <f t="shared" si="1"/>
        <v>-6411550</v>
      </c>
      <c r="N13" s="52">
        <v>55449415</v>
      </c>
      <c r="O13" s="52">
        <f t="shared" si="3"/>
        <v>6139035</v>
      </c>
    </row>
    <row r="14" spans="1:15" ht="18">
      <c r="B14" s="34"/>
      <c r="C14" s="36">
        <v>1101</v>
      </c>
      <c r="D14" s="38" t="s">
        <v>34</v>
      </c>
      <c r="E14" s="38"/>
      <c r="F14" s="38"/>
      <c r="G14" s="39"/>
      <c r="H14" s="51">
        <f>'ගමන් වියදම් 1,101'!I3</f>
        <v>8500000</v>
      </c>
      <c r="I14" s="51">
        <f>'ගමන් වියදම් 1,101'!E61</f>
        <v>4836000</v>
      </c>
      <c r="J14" s="52">
        <f>H14-I14</f>
        <v>3664000</v>
      </c>
      <c r="K14" s="52">
        <f>H14*K8</f>
        <v>1275000</v>
      </c>
      <c r="L14" s="54">
        <f t="shared" si="0"/>
        <v>7225000</v>
      </c>
      <c r="M14" s="52">
        <f t="shared" si="1"/>
        <v>2389000</v>
      </c>
      <c r="N14" s="52">
        <v>3642950</v>
      </c>
      <c r="O14" s="52">
        <f t="shared" si="3"/>
        <v>3582050</v>
      </c>
    </row>
    <row r="15" spans="1:15" ht="18">
      <c r="B15" s="34"/>
      <c r="C15" s="36">
        <v>1102</v>
      </c>
      <c r="D15" s="38" t="s">
        <v>35</v>
      </c>
      <c r="E15" s="38"/>
      <c r="F15" s="38"/>
      <c r="G15" s="39"/>
      <c r="H15" s="51"/>
      <c r="I15" s="51"/>
      <c r="J15" s="52"/>
      <c r="K15" s="52"/>
      <c r="L15" s="54">
        <f t="shared" si="0"/>
        <v>0</v>
      </c>
      <c r="M15" s="52">
        <f t="shared" si="1"/>
        <v>0</v>
      </c>
      <c r="N15" s="52"/>
      <c r="O15" s="52">
        <f t="shared" si="3"/>
        <v>0</v>
      </c>
    </row>
    <row r="16" spans="1:15" ht="18">
      <c r="B16" s="34"/>
      <c r="C16" s="36">
        <v>1201</v>
      </c>
      <c r="D16" s="38" t="s">
        <v>36</v>
      </c>
      <c r="E16" s="38"/>
      <c r="F16" s="38"/>
      <c r="G16" s="39"/>
      <c r="H16" s="51">
        <f>' ලිපිද්‍රව්‍ය හා කාර්.උපක 1,201'!I3</f>
        <v>4700000</v>
      </c>
      <c r="I16" s="51">
        <f>' ලිපිද්‍රව්‍ය හා කාර්.උපක 1,201'!E58</f>
        <v>3175000</v>
      </c>
      <c r="J16" s="52">
        <f>H16-I16</f>
        <v>1525000</v>
      </c>
      <c r="K16" s="52">
        <f>H16*K8</f>
        <v>705000</v>
      </c>
      <c r="L16" s="54">
        <f t="shared" si="0"/>
        <v>3995000</v>
      </c>
      <c r="M16" s="52">
        <f t="shared" si="1"/>
        <v>820000</v>
      </c>
      <c r="N16" s="52">
        <v>2136889</v>
      </c>
      <c r="O16" s="52">
        <f t="shared" si="3"/>
        <v>1858111</v>
      </c>
    </row>
    <row r="17" spans="2:15" ht="18">
      <c r="B17" s="34"/>
      <c r="C17" s="36">
        <v>1202</v>
      </c>
      <c r="D17" s="38" t="s">
        <v>37</v>
      </c>
      <c r="E17" s="38"/>
      <c r="F17" s="38"/>
      <c r="G17" s="39"/>
      <c r="H17" s="51">
        <f>'ඉන්ධන හා ලි.තෙල් 1,202'!I3</f>
        <v>5000000</v>
      </c>
      <c r="I17" s="51">
        <f>'ඉන්ධන හා ලි.තෙල් 1,202'!E58</f>
        <v>3905000</v>
      </c>
      <c r="J17" s="52">
        <f t="shared" ref="J17:J20" si="4">H17-I17</f>
        <v>1095000</v>
      </c>
      <c r="K17" s="52">
        <f>H17*K8</f>
        <v>750000</v>
      </c>
      <c r="L17" s="54">
        <f t="shared" si="0"/>
        <v>4250000</v>
      </c>
      <c r="M17" s="52">
        <f t="shared" si="1"/>
        <v>345000</v>
      </c>
      <c r="N17" s="52">
        <v>2140524</v>
      </c>
      <c r="O17" s="52">
        <f t="shared" si="3"/>
        <v>2109476</v>
      </c>
    </row>
    <row r="18" spans="2:15" ht="18">
      <c r="B18" s="34"/>
      <c r="C18" s="36">
        <v>1203</v>
      </c>
      <c r="D18" s="38" t="s">
        <v>38</v>
      </c>
      <c r="E18" s="38"/>
      <c r="F18" s="38"/>
      <c r="G18" s="39"/>
      <c r="H18" s="51"/>
      <c r="I18" s="51"/>
      <c r="J18" s="52">
        <f t="shared" si="4"/>
        <v>0</v>
      </c>
      <c r="K18" s="52"/>
      <c r="L18" s="54">
        <f t="shared" si="0"/>
        <v>0</v>
      </c>
      <c r="M18" s="52">
        <f t="shared" si="1"/>
        <v>0</v>
      </c>
      <c r="N18" s="52"/>
      <c r="O18" s="52">
        <f t="shared" si="3"/>
        <v>0</v>
      </c>
    </row>
    <row r="19" spans="2:15" ht="18">
      <c r="B19" s="34"/>
      <c r="C19" s="36">
        <v>1205</v>
      </c>
      <c r="D19" s="38" t="s">
        <v>39</v>
      </c>
      <c r="E19" s="38"/>
      <c r="F19" s="38"/>
      <c r="G19" s="39"/>
      <c r="H19" s="51">
        <f>'වෙනත්  1,205'!I3</f>
        <v>250000</v>
      </c>
      <c r="I19" s="51">
        <f>'වෙනත්  1,205'!E59</f>
        <v>107100</v>
      </c>
      <c r="J19" s="52">
        <f t="shared" si="4"/>
        <v>142900</v>
      </c>
      <c r="K19" s="52">
        <f>H19*K8</f>
        <v>37500</v>
      </c>
      <c r="L19" s="54">
        <f t="shared" si="0"/>
        <v>212500</v>
      </c>
      <c r="M19" s="52">
        <f t="shared" si="1"/>
        <v>105400</v>
      </c>
      <c r="N19" s="52">
        <v>43301</v>
      </c>
      <c r="O19" s="52">
        <f t="shared" si="3"/>
        <v>169199</v>
      </c>
    </row>
    <row r="20" spans="2:15" ht="18">
      <c r="B20" s="34"/>
      <c r="C20" s="36">
        <v>1206</v>
      </c>
      <c r="D20" s="38" t="s">
        <v>40</v>
      </c>
      <c r="E20" s="38"/>
      <c r="F20" s="38"/>
      <c r="G20" s="39"/>
      <c r="H20" s="51"/>
      <c r="I20" s="51"/>
      <c r="J20" s="52">
        <f t="shared" si="4"/>
        <v>0</v>
      </c>
      <c r="K20" s="52"/>
      <c r="L20" s="54">
        <f t="shared" si="0"/>
        <v>0</v>
      </c>
      <c r="M20" s="52">
        <f t="shared" si="1"/>
        <v>0</v>
      </c>
      <c r="N20" s="52"/>
      <c r="O20" s="52">
        <f t="shared" si="3"/>
        <v>0</v>
      </c>
    </row>
    <row r="21" spans="2:15" ht="18">
      <c r="B21" s="34"/>
      <c r="C21" s="36">
        <v>1301</v>
      </c>
      <c r="D21" s="38" t="s">
        <v>41</v>
      </c>
      <c r="E21" s="38"/>
      <c r="F21" s="38"/>
      <c r="G21" s="39"/>
      <c r="H21" s="51">
        <f>'වාහන 1,301'!I3</f>
        <v>6000000</v>
      </c>
      <c r="I21" s="51">
        <f>'වාහන 1,301'!E75</f>
        <v>3990000</v>
      </c>
      <c r="J21" s="52">
        <f>H21-I21</f>
        <v>2010000</v>
      </c>
      <c r="K21" s="52">
        <f>H21*K8</f>
        <v>900000</v>
      </c>
      <c r="L21" s="54">
        <f t="shared" si="0"/>
        <v>5100000</v>
      </c>
      <c r="M21" s="52">
        <f t="shared" si="1"/>
        <v>1110000</v>
      </c>
      <c r="N21" s="52">
        <v>2651999</v>
      </c>
      <c r="O21" s="52">
        <f t="shared" si="3"/>
        <v>2448001</v>
      </c>
    </row>
    <row r="22" spans="2:15" ht="18">
      <c r="B22" s="34"/>
      <c r="C22" s="36">
        <v>1302</v>
      </c>
      <c r="D22" s="43" t="s">
        <v>42</v>
      </c>
      <c r="E22" s="38"/>
      <c r="F22" s="38"/>
      <c r="G22" s="39"/>
      <c r="H22" s="51">
        <f>'යන්ත්‍ර සහ යන්ත්‍රෝප 1,302'!I3</f>
        <v>6000000</v>
      </c>
      <c r="I22" s="51">
        <f>'යන්ත්‍ර සහ යන්ත්‍රෝප 1,302'!E66</f>
        <v>1753300</v>
      </c>
      <c r="J22" s="156">
        <f t="shared" ref="J22:J23" si="5">H22-I22</f>
        <v>4246700</v>
      </c>
      <c r="K22" s="52">
        <f>H22*K8</f>
        <v>900000</v>
      </c>
      <c r="L22" s="54">
        <f t="shared" si="0"/>
        <v>5100000</v>
      </c>
      <c r="M22" s="52">
        <f t="shared" si="1"/>
        <v>3346700</v>
      </c>
      <c r="N22" s="52">
        <v>795127</v>
      </c>
      <c r="O22" s="52">
        <f t="shared" si="3"/>
        <v>4304873</v>
      </c>
    </row>
    <row r="23" spans="2:15" ht="18">
      <c r="B23" s="34"/>
      <c r="C23" s="36">
        <v>1303</v>
      </c>
      <c r="D23" s="38" t="s">
        <v>43</v>
      </c>
      <c r="E23" s="38"/>
      <c r="F23" s="38"/>
      <c r="G23" s="39"/>
      <c r="H23" s="51">
        <f>'ගොඩනැගිලි ප්‍රා.ඉංජි 1,303 ii'!I3+'ගොඩනැගිලි ශ්‍රාවස්ති බත 1,303 i'!I3</f>
        <v>16000000</v>
      </c>
      <c r="I23" s="51">
        <f>'ගොඩනැගිලි ශ්‍රාවස්ති බත 1,303 i'!E62+'ගොඩනැගිලි ප්‍රා.ඉංජි 1,303 ii'!E64</f>
        <v>4800000</v>
      </c>
      <c r="J23" s="52">
        <f t="shared" si="5"/>
        <v>11200000</v>
      </c>
      <c r="K23" s="52">
        <f>H23*K8</f>
        <v>2400000</v>
      </c>
      <c r="L23" s="54">
        <f t="shared" si="0"/>
        <v>13600000</v>
      </c>
      <c r="M23" s="52">
        <f t="shared" si="1"/>
        <v>8800000</v>
      </c>
      <c r="N23" s="52">
        <v>1236264</v>
      </c>
      <c r="O23" s="52">
        <f t="shared" si="3"/>
        <v>12363736</v>
      </c>
    </row>
    <row r="24" spans="2:15" ht="18">
      <c r="B24" s="34"/>
      <c r="C24" s="36">
        <v>1401</v>
      </c>
      <c r="D24" s="38" t="s">
        <v>44</v>
      </c>
      <c r="E24" s="38"/>
      <c r="F24" s="38"/>
      <c r="G24" s="39"/>
      <c r="H24" s="51"/>
      <c r="I24" s="51"/>
      <c r="J24" s="52"/>
      <c r="K24" s="52"/>
      <c r="L24" s="54">
        <f t="shared" si="0"/>
        <v>0</v>
      </c>
      <c r="M24" s="52">
        <f t="shared" si="1"/>
        <v>0</v>
      </c>
      <c r="N24" s="52"/>
      <c r="O24" s="52">
        <f t="shared" si="3"/>
        <v>0</v>
      </c>
    </row>
    <row r="25" spans="2:15" ht="18">
      <c r="B25" s="34"/>
      <c r="C25" s="36">
        <v>1402</v>
      </c>
      <c r="D25" s="38" t="s">
        <v>45</v>
      </c>
      <c r="E25" s="38"/>
      <c r="F25" s="38"/>
      <c r="G25" s="39"/>
      <c r="H25" s="51">
        <f>'තැපැල් හා විදුලි සංදේශ 1,402 '!I3</f>
        <v>2500000</v>
      </c>
      <c r="I25" s="51">
        <f>'තැපැල් හා විදුලි සංදේශ 1,402 '!E66-'තැපැල් හා විදුලි සංදේශ 1,402 '!F66</f>
        <v>1953800</v>
      </c>
      <c r="J25" s="156">
        <f>H25-I25</f>
        <v>546200</v>
      </c>
      <c r="K25" s="52">
        <f>H25*K8</f>
        <v>375000</v>
      </c>
      <c r="L25" s="54">
        <f t="shared" si="0"/>
        <v>2125000</v>
      </c>
      <c r="M25" s="52">
        <f t="shared" si="1"/>
        <v>171200</v>
      </c>
      <c r="N25" s="52">
        <v>1266542</v>
      </c>
      <c r="O25" s="52">
        <f t="shared" si="3"/>
        <v>858458</v>
      </c>
    </row>
    <row r="26" spans="2:15" ht="18">
      <c r="B26" s="34"/>
      <c r="C26" s="36">
        <v>1403</v>
      </c>
      <c r="D26" s="38" t="s">
        <v>46</v>
      </c>
      <c r="E26" s="38"/>
      <c r="F26" s="38"/>
      <c r="G26" s="39"/>
      <c r="H26" s="51">
        <f>'විදුලිය හා ජලය 1,403 '!I3</f>
        <v>3800000</v>
      </c>
      <c r="I26" s="51">
        <f>'විදුලිය හා ජලය 1,403 '!E64</f>
        <v>3684000</v>
      </c>
      <c r="J26" s="156">
        <f>H26-I26</f>
        <v>116000</v>
      </c>
      <c r="K26" s="52">
        <f>H26*K8</f>
        <v>570000</v>
      </c>
      <c r="L26" s="54">
        <f t="shared" si="0"/>
        <v>3230000</v>
      </c>
      <c r="M26" s="52">
        <f t="shared" si="1"/>
        <v>-454000</v>
      </c>
      <c r="N26" s="52">
        <v>953737</v>
      </c>
      <c r="O26" s="52">
        <f t="shared" si="3"/>
        <v>2276263</v>
      </c>
    </row>
    <row r="27" spans="2:15" ht="18">
      <c r="B27" s="34"/>
      <c r="C27" s="36">
        <v>1404</v>
      </c>
      <c r="D27" s="38" t="s">
        <v>47</v>
      </c>
      <c r="E27" s="38"/>
      <c r="F27" s="38"/>
      <c r="G27" s="39"/>
      <c r="H27" s="51">
        <f>'වරිපනම් හා බදුකුලී 1,404 '!I3</f>
        <v>3200000</v>
      </c>
      <c r="I27" s="51">
        <f>'වරිපනම් හා බදුකුලී 1,404 '!E59</f>
        <v>3117778</v>
      </c>
      <c r="J27" s="52">
        <f t="shared" ref="J27:J28" si="6">H27-I27</f>
        <v>82222</v>
      </c>
      <c r="K27" s="52">
        <f>H27*K8</f>
        <v>480000</v>
      </c>
      <c r="L27" s="54">
        <f t="shared" si="0"/>
        <v>2720000</v>
      </c>
      <c r="M27" s="52">
        <f t="shared" si="1"/>
        <v>-397778</v>
      </c>
      <c r="N27" s="52">
        <v>76402</v>
      </c>
      <c r="O27" s="52">
        <f t="shared" si="3"/>
        <v>2643598</v>
      </c>
    </row>
    <row r="28" spans="2:15">
      <c r="B28" s="67"/>
      <c r="C28" s="36">
        <v>1405</v>
      </c>
      <c r="D28" s="38" t="s">
        <v>48</v>
      </c>
      <c r="E28" s="38"/>
      <c r="F28" s="38"/>
      <c r="G28" s="36"/>
      <c r="H28" s="51">
        <f>'වෙනත්. 1,405'!I3</f>
        <v>11000000</v>
      </c>
      <c r="I28" s="51">
        <f>'වෙනත්. 1,405'!E92</f>
        <v>10674115</v>
      </c>
      <c r="J28" s="52">
        <f t="shared" si="6"/>
        <v>325885</v>
      </c>
      <c r="K28" s="52">
        <f>H28*K8</f>
        <v>1650000</v>
      </c>
      <c r="L28" s="54">
        <f t="shared" si="0"/>
        <v>9350000</v>
      </c>
      <c r="M28" s="52">
        <f t="shared" si="1"/>
        <v>-1324115</v>
      </c>
      <c r="N28" s="52">
        <v>4552010</v>
      </c>
      <c r="O28" s="52">
        <f t="shared" si="3"/>
        <v>4797990</v>
      </c>
    </row>
    <row r="29" spans="2:15">
      <c r="B29" s="37"/>
      <c r="C29" s="36">
        <v>1506</v>
      </c>
      <c r="D29" s="38" t="s">
        <v>49</v>
      </c>
      <c r="E29" s="38"/>
      <c r="F29" s="38"/>
      <c r="G29" s="38"/>
      <c r="H29" s="52">
        <f>'දේපළණය පොළී 1,506'!I3</f>
        <v>2750000</v>
      </c>
      <c r="I29" s="52">
        <f>'දේපළණය පොළී 1,506'!E61</f>
        <v>2340520</v>
      </c>
      <c r="J29" s="52">
        <f>H29-I29</f>
        <v>409480</v>
      </c>
      <c r="K29" s="52">
        <f>H29*K8</f>
        <v>412500</v>
      </c>
      <c r="L29" s="54">
        <f t="shared" si="0"/>
        <v>2337500</v>
      </c>
      <c r="M29" s="52">
        <f t="shared" si="1"/>
        <v>-3020</v>
      </c>
      <c r="N29" s="52">
        <v>1523176</v>
      </c>
      <c r="O29" s="52">
        <f t="shared" si="3"/>
        <v>814324</v>
      </c>
    </row>
    <row r="30" spans="2:15">
      <c r="B30" s="34"/>
      <c r="C30" s="36">
        <v>1703</v>
      </c>
      <c r="D30" s="40" t="s">
        <v>48</v>
      </c>
      <c r="E30" s="38"/>
      <c r="F30" s="38"/>
      <c r="G30" s="36"/>
      <c r="H30" s="51">
        <f>'වෙනත් 1,703'!I3</f>
        <v>1000000</v>
      </c>
      <c r="I30" s="56">
        <f>'වෙනත් 1,703'!E61</f>
        <v>485000</v>
      </c>
      <c r="J30" s="157">
        <f>'වෙනත් 1,703'!E65</f>
        <v>515000</v>
      </c>
      <c r="K30" s="56">
        <f>H30*K8</f>
        <v>150000</v>
      </c>
      <c r="L30" s="54">
        <f t="shared" si="0"/>
        <v>850000</v>
      </c>
      <c r="M30" s="56">
        <f t="shared" si="1"/>
        <v>365000</v>
      </c>
      <c r="N30" s="56">
        <v>164647</v>
      </c>
      <c r="O30" s="52">
        <f t="shared" si="3"/>
        <v>685353</v>
      </c>
    </row>
    <row r="31" spans="2:15">
      <c r="B31" s="74"/>
      <c r="C31" s="31"/>
      <c r="D31" s="41" t="s">
        <v>50</v>
      </c>
      <c r="E31" s="41"/>
      <c r="F31" s="41"/>
      <c r="G31" s="42"/>
      <c r="H31" s="53">
        <f>SUM(H9:H30)</f>
        <v>270858000</v>
      </c>
      <c r="I31" s="53">
        <f t="shared" ref="I31" si="7">SUM(I9:I30)</f>
        <v>213701613</v>
      </c>
      <c r="J31" s="53">
        <f>SUM(J9:J30)</f>
        <v>57156387</v>
      </c>
      <c r="K31" s="53">
        <f>SUM(K9:K30)</f>
        <v>40628700</v>
      </c>
      <c r="L31" s="53">
        <f t="shared" si="0"/>
        <v>230229300</v>
      </c>
      <c r="M31" s="146">
        <f>SUM(M11:M30)</f>
        <v>16527687</v>
      </c>
      <c r="N31" s="146">
        <f>SUM(N11:N30)</f>
        <v>138741648</v>
      </c>
      <c r="O31" s="146">
        <f>SUM(O11:O30)</f>
        <v>91487652</v>
      </c>
    </row>
    <row r="32" spans="2:15">
      <c r="B32" s="35"/>
      <c r="C32" s="35"/>
      <c r="D32" s="38"/>
      <c r="E32" s="38"/>
      <c r="F32" s="38"/>
      <c r="G32" s="35"/>
      <c r="H32" s="54"/>
      <c r="I32" s="54"/>
      <c r="J32" s="54"/>
      <c r="K32" s="54"/>
      <c r="L32" s="54"/>
      <c r="M32" s="54"/>
      <c r="N32" s="54"/>
    </row>
    <row r="33" spans="2:14">
      <c r="B33" s="35"/>
      <c r="C33" s="35"/>
      <c r="D33" s="38"/>
      <c r="E33" s="38"/>
      <c r="F33" s="38"/>
      <c r="G33" s="35"/>
      <c r="H33" s="54"/>
      <c r="I33" s="54"/>
      <c r="J33" s="54"/>
      <c r="K33" s="54"/>
      <c r="L33" s="54"/>
      <c r="M33" s="54"/>
      <c r="N33" s="54"/>
    </row>
    <row r="34" spans="2:14">
      <c r="B34" s="35"/>
      <c r="C34" s="35"/>
      <c r="D34" s="38"/>
      <c r="E34" s="38"/>
      <c r="F34" s="38"/>
      <c r="G34" s="35"/>
      <c r="H34" s="54"/>
      <c r="I34" s="54"/>
      <c r="J34" s="54"/>
      <c r="K34" s="54"/>
      <c r="L34" s="54"/>
      <c r="M34" s="54"/>
      <c r="N34" s="54"/>
    </row>
    <row r="35" spans="2:14">
      <c r="B35" s="35"/>
      <c r="C35" s="35"/>
      <c r="D35" s="38"/>
      <c r="E35" s="38"/>
      <c r="F35" s="38"/>
      <c r="G35" s="35"/>
      <c r="H35" s="54"/>
      <c r="I35" s="54"/>
      <c r="J35" s="54"/>
      <c r="K35" s="54"/>
      <c r="L35" s="54"/>
      <c r="M35" s="54"/>
      <c r="N35" s="54"/>
    </row>
    <row r="36" spans="2:14">
      <c r="B36" s="190" t="s">
        <v>51</v>
      </c>
      <c r="C36" s="190"/>
      <c r="D36" s="30"/>
      <c r="E36" s="30"/>
      <c r="F36" s="30"/>
      <c r="G36" s="45"/>
      <c r="H36" s="55"/>
      <c r="I36" s="55"/>
      <c r="J36" s="55"/>
      <c r="K36" s="54"/>
      <c r="L36" s="54"/>
      <c r="M36" s="54"/>
      <c r="N36" s="54"/>
    </row>
    <row r="37" spans="2:14">
      <c r="B37" s="76" t="s">
        <v>67</v>
      </c>
      <c r="C37" s="78"/>
      <c r="D37" s="77"/>
      <c r="E37" s="77"/>
      <c r="F37" s="77"/>
      <c r="G37" s="78"/>
      <c r="H37" s="51"/>
      <c r="I37" s="51"/>
      <c r="J37" s="52"/>
      <c r="K37" s="54"/>
      <c r="L37" s="54"/>
      <c r="M37" s="54"/>
      <c r="N37" s="54"/>
    </row>
    <row r="38" spans="2:14">
      <c r="B38" s="70"/>
      <c r="C38" s="71"/>
      <c r="D38" s="65"/>
      <c r="E38" s="65"/>
      <c r="F38" s="65"/>
      <c r="G38" s="66"/>
      <c r="H38" s="51"/>
      <c r="I38" s="51"/>
      <c r="J38" s="52"/>
      <c r="K38" s="54"/>
      <c r="L38" s="54"/>
      <c r="M38" s="54"/>
      <c r="N38" s="54"/>
    </row>
    <row r="39" spans="2:14">
      <c r="B39" s="34"/>
      <c r="C39" s="36">
        <v>2001</v>
      </c>
      <c r="D39" s="38" t="s">
        <v>43</v>
      </c>
      <c r="E39" s="35"/>
      <c r="F39" s="35"/>
      <c r="G39" s="36"/>
      <c r="H39" s="51">
        <f>'ගොඩනැගිලි හා ඉදිකිරීම 2,104'!I3</f>
        <v>2535000</v>
      </c>
      <c r="I39" s="51">
        <f>'ගොඩනැගිලි හා ඉදිකිරීම 2,104'!E21</f>
        <v>0</v>
      </c>
      <c r="J39" s="52">
        <f>H39-I39</f>
        <v>2535000</v>
      </c>
      <c r="K39" s="54"/>
      <c r="L39" s="54"/>
      <c r="M39" s="54"/>
      <c r="N39" s="54"/>
    </row>
    <row r="40" spans="2:14">
      <c r="B40" s="34"/>
      <c r="C40" s="36">
        <v>2002</v>
      </c>
      <c r="D40" s="38" t="s">
        <v>52</v>
      </c>
      <c r="E40" s="35"/>
      <c r="F40" s="35"/>
      <c r="G40" s="36"/>
      <c r="H40" s="51">
        <f>'යන්ත්‍ර සහ යන්ත්‍රෝපකරණ 2,002 '!I3</f>
        <v>3000000</v>
      </c>
      <c r="I40" s="51">
        <f>'යන්ත්‍ර සහ යන්ත්‍රෝපකරණ 2,002 '!E16</f>
        <v>0</v>
      </c>
      <c r="J40" s="52">
        <f>H40-I40</f>
        <v>3000000</v>
      </c>
      <c r="K40" s="54"/>
      <c r="L40" s="54"/>
      <c r="M40" s="54"/>
      <c r="N40" s="54"/>
    </row>
    <row r="41" spans="2:14">
      <c r="B41" s="34"/>
      <c r="C41" s="36">
        <v>2003</v>
      </c>
      <c r="D41" s="38" t="s">
        <v>41</v>
      </c>
      <c r="E41" s="35"/>
      <c r="F41" s="35"/>
      <c r="G41" s="36"/>
      <c r="H41" s="51"/>
      <c r="I41" s="51"/>
      <c r="J41" s="52"/>
      <c r="K41" s="54"/>
      <c r="L41" s="54"/>
      <c r="M41" s="54"/>
      <c r="N41" s="54"/>
    </row>
    <row r="42" spans="2:14">
      <c r="B42" s="34"/>
      <c r="C42" s="36">
        <v>2004</v>
      </c>
      <c r="D42" s="38" t="s">
        <v>53</v>
      </c>
      <c r="E42" s="35"/>
      <c r="F42" s="35"/>
      <c r="G42" s="36"/>
      <c r="H42" s="51"/>
      <c r="I42" s="51"/>
      <c r="J42" s="52"/>
      <c r="K42" s="54"/>
      <c r="L42" s="54"/>
      <c r="M42" s="54"/>
      <c r="N42" s="54"/>
    </row>
    <row r="43" spans="2:14">
      <c r="B43" s="34"/>
      <c r="C43" s="36">
        <v>2005</v>
      </c>
      <c r="D43" s="38" t="s">
        <v>54</v>
      </c>
      <c r="E43" s="35"/>
      <c r="F43" s="35"/>
      <c r="G43" s="36"/>
      <c r="H43" s="51"/>
      <c r="I43" s="51"/>
      <c r="J43" s="52"/>
      <c r="K43" s="54"/>
      <c r="L43" s="54"/>
      <c r="M43" s="54"/>
      <c r="N43" s="54"/>
    </row>
    <row r="44" spans="2:14">
      <c r="B44" s="34"/>
      <c r="C44" s="36">
        <v>2101</v>
      </c>
      <c r="D44" s="38" t="s">
        <v>41</v>
      </c>
      <c r="E44" s="38"/>
      <c r="F44" s="38"/>
      <c r="G44" s="43"/>
      <c r="H44" s="51"/>
      <c r="I44" s="51"/>
      <c r="J44" s="52"/>
      <c r="K44" s="54"/>
      <c r="L44" s="54"/>
      <c r="M44" s="54"/>
      <c r="N44" s="54"/>
    </row>
    <row r="45" spans="2:14">
      <c r="B45" s="34"/>
      <c r="C45" s="36">
        <v>2102</v>
      </c>
      <c r="D45" s="43" t="s">
        <v>55</v>
      </c>
      <c r="E45" s="38"/>
      <c r="F45" s="38"/>
      <c r="G45" s="43"/>
      <c r="H45" s="51">
        <f>'ගෘහභාණ්ඩ හා කාර් උපකරණ 2,102'!I3</f>
        <v>2000000</v>
      </c>
      <c r="I45" s="51">
        <f>'ගෘහභාණ්ඩ හා කාර් උපකරණ 2,102'!E41</f>
        <v>565000</v>
      </c>
      <c r="J45" s="52">
        <f>H45-I45</f>
        <v>1435000</v>
      </c>
      <c r="K45" s="54"/>
      <c r="L45" s="54"/>
      <c r="M45" s="54"/>
      <c r="N45" s="54"/>
    </row>
    <row r="46" spans="2:14">
      <c r="B46" s="34"/>
      <c r="C46" s="36">
        <v>2103</v>
      </c>
      <c r="D46" s="38" t="s">
        <v>42</v>
      </c>
      <c r="E46" s="38"/>
      <c r="F46" s="38"/>
      <c r="G46" s="43"/>
      <c r="H46" s="51">
        <f>'යන්ත්‍ර සහ යන්ත්‍රාපකරණ 2,103'!I3</f>
        <v>2000000</v>
      </c>
      <c r="I46" s="51">
        <f>'යන්ත්‍ර සහ යන්ත්‍රාපකරණ 2,103'!E23</f>
        <v>0</v>
      </c>
      <c r="J46" s="52">
        <f t="shared" ref="J46:J48" si="8">H46-I46</f>
        <v>2000000</v>
      </c>
      <c r="K46" s="54"/>
      <c r="L46" s="54"/>
      <c r="M46" s="54"/>
      <c r="N46" s="54"/>
    </row>
    <row r="47" spans="2:14">
      <c r="B47" s="34"/>
      <c r="C47" s="36">
        <v>2104</v>
      </c>
      <c r="D47" s="38" t="s">
        <v>43</v>
      </c>
      <c r="E47" s="38"/>
      <c r="F47" s="38"/>
      <c r="G47" s="43"/>
      <c r="H47" s="51"/>
      <c r="I47" s="51"/>
      <c r="J47" s="52"/>
      <c r="K47" s="54"/>
      <c r="L47" s="54"/>
      <c r="M47" s="54"/>
      <c r="N47" s="54"/>
    </row>
    <row r="48" spans="2:14">
      <c r="B48" s="34"/>
      <c r="C48" s="36">
        <v>2104</v>
      </c>
      <c r="D48" s="38" t="s">
        <v>56</v>
      </c>
      <c r="E48" s="38"/>
      <c r="F48" s="38"/>
      <c r="G48" s="43"/>
      <c r="H48" s="51">
        <f>'2,104  16'!I3</f>
        <v>7057030000</v>
      </c>
      <c r="I48" s="51">
        <f>'2,104  16'!E17</f>
        <v>3000000</v>
      </c>
      <c r="J48" s="52">
        <f t="shared" si="8"/>
        <v>7054030000</v>
      </c>
      <c r="K48" s="54"/>
      <c r="L48" s="54"/>
      <c r="M48" s="54"/>
      <c r="N48" s="54"/>
    </row>
    <row r="49" spans="2:14">
      <c r="B49" s="34"/>
      <c r="C49" s="36">
        <v>2105</v>
      </c>
      <c r="D49" s="38" t="s">
        <v>57</v>
      </c>
      <c r="E49" s="38"/>
      <c r="F49" s="38"/>
      <c r="G49" s="43"/>
      <c r="H49" s="51"/>
      <c r="I49" s="51"/>
      <c r="J49" s="52"/>
      <c r="K49" s="54"/>
      <c r="L49" s="54"/>
      <c r="M49" s="54"/>
      <c r="N49" s="54"/>
    </row>
    <row r="50" spans="2:14">
      <c r="B50" s="34"/>
      <c r="C50" s="36">
        <v>2106</v>
      </c>
      <c r="D50" s="38" t="s">
        <v>39</v>
      </c>
      <c r="E50" s="38"/>
      <c r="F50" s="38"/>
      <c r="G50" s="43"/>
      <c r="H50" s="51"/>
      <c r="I50" s="51"/>
      <c r="J50" s="52"/>
      <c r="K50" s="54"/>
      <c r="L50" s="54"/>
      <c r="M50" s="54"/>
      <c r="N50" s="54"/>
    </row>
    <row r="51" spans="2:14">
      <c r="B51" s="34"/>
      <c r="C51" s="36">
        <v>2107</v>
      </c>
      <c r="D51" s="38" t="s">
        <v>54</v>
      </c>
      <c r="E51" s="38"/>
      <c r="F51" s="38"/>
      <c r="G51" s="43"/>
      <c r="H51" s="51"/>
      <c r="I51" s="51"/>
      <c r="J51" s="52"/>
      <c r="K51" s="54"/>
      <c r="L51" s="54"/>
      <c r="M51" s="54"/>
      <c r="N51" s="54"/>
    </row>
    <row r="52" spans="2:14">
      <c r="B52" s="74"/>
      <c r="C52" s="31"/>
      <c r="D52" s="191" t="s">
        <v>58</v>
      </c>
      <c r="E52" s="191"/>
      <c r="F52" s="191"/>
      <c r="G52" s="192"/>
      <c r="H52" s="57">
        <f>SUM(H39:H51)</f>
        <v>7066565000</v>
      </c>
      <c r="I52" s="57">
        <f t="shared" ref="I52:J52" si="9">SUM(I39:I51)</f>
        <v>3565000</v>
      </c>
      <c r="J52" s="57">
        <f t="shared" si="9"/>
        <v>7063000000</v>
      </c>
      <c r="K52" s="142"/>
      <c r="L52" s="142"/>
      <c r="M52" s="142"/>
      <c r="N52" s="142"/>
    </row>
    <row r="53" spans="2:14">
      <c r="H53" s="58"/>
      <c r="I53" s="58"/>
      <c r="J53" s="158"/>
      <c r="K53" s="58"/>
      <c r="L53" s="58"/>
      <c r="M53" s="58"/>
      <c r="N53" s="58"/>
    </row>
  </sheetData>
  <mergeCells count="2">
    <mergeCell ref="B36:C36"/>
    <mergeCell ref="D52:G52"/>
  </mergeCells>
  <pageMargins left="0.2" right="0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3:J65"/>
  <sheetViews>
    <sheetView zoomScale="75" zoomScaleNormal="75" workbookViewId="0">
      <selection activeCell="E21" sqref="E21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20.140625" customWidth="1"/>
    <col min="7" max="7" width="21.42578125" customWidth="1"/>
    <col min="8" max="8" width="20.85546875" customWidth="1"/>
    <col min="9" max="9" width="11.5703125" customWidth="1"/>
    <col min="10" max="10" width="12.7109375" customWidth="1"/>
  </cols>
  <sheetData>
    <row r="3" spans="1:10" s="171" customFormat="1" ht="27.75" customHeight="1">
      <c r="A3" s="174"/>
      <c r="C3" s="199" t="s">
        <v>117</v>
      </c>
      <c r="D3" s="200"/>
      <c r="E3" s="200"/>
      <c r="F3" s="201" t="s">
        <v>102</v>
      </c>
      <c r="G3" s="201"/>
      <c r="H3" s="201"/>
      <c r="I3" s="202">
        <v>2750000</v>
      </c>
      <c r="J3" s="202"/>
    </row>
    <row r="4" spans="1:10" ht="21">
      <c r="C4" s="204" t="s">
        <v>135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400000</v>
      </c>
      <c r="F7" s="111"/>
      <c r="G7" s="106">
        <f>E7</f>
        <v>400000</v>
      </c>
      <c r="H7" s="106">
        <f>I3-E7</f>
        <v>2350000</v>
      </c>
      <c r="I7" s="111"/>
      <c r="J7" s="8"/>
    </row>
    <row r="8" spans="1:10" ht="24" customHeight="1">
      <c r="C8" s="103">
        <v>42745</v>
      </c>
      <c r="D8" s="8" t="s">
        <v>10</v>
      </c>
      <c r="E8" s="105">
        <v>250000</v>
      </c>
      <c r="F8" s="111"/>
      <c r="G8" s="106">
        <f>G7+E8</f>
        <v>650000</v>
      </c>
      <c r="H8" s="106">
        <f>H7-E8</f>
        <v>2100000</v>
      </c>
      <c r="I8" s="111"/>
      <c r="J8" s="8"/>
    </row>
    <row r="9" spans="1:10" ht="24" customHeight="1">
      <c r="C9" s="103">
        <v>42745</v>
      </c>
      <c r="D9" s="8" t="s">
        <v>11</v>
      </c>
      <c r="E9" s="105">
        <v>125000</v>
      </c>
      <c r="F9" s="111"/>
      <c r="G9" s="106">
        <f t="shared" ref="G9:G21" si="0">G8+E9</f>
        <v>775000</v>
      </c>
      <c r="H9" s="106">
        <f t="shared" ref="H9:H21" si="1">H8-E9</f>
        <v>1975000</v>
      </c>
      <c r="I9" s="111"/>
      <c r="J9" s="8"/>
    </row>
    <row r="10" spans="1:10" ht="24" customHeight="1">
      <c r="C10" s="103">
        <v>42745</v>
      </c>
      <c r="D10" s="8" t="s">
        <v>12</v>
      </c>
      <c r="E10" s="105">
        <v>250000</v>
      </c>
      <c r="F10" s="111"/>
      <c r="G10" s="106">
        <f t="shared" si="0"/>
        <v>1025000</v>
      </c>
      <c r="H10" s="106">
        <f t="shared" si="1"/>
        <v>1725000</v>
      </c>
      <c r="I10" s="111"/>
      <c r="J10" s="8"/>
    </row>
    <row r="11" spans="1:10" ht="24" customHeight="1">
      <c r="C11" s="103">
        <v>42745</v>
      </c>
      <c r="D11" s="8" t="s">
        <v>17</v>
      </c>
      <c r="E11" s="105">
        <v>35000</v>
      </c>
      <c r="F11" s="111"/>
      <c r="G11" s="106">
        <f t="shared" si="0"/>
        <v>1060000</v>
      </c>
      <c r="H11" s="106">
        <f t="shared" si="1"/>
        <v>1690000</v>
      </c>
      <c r="I11" s="111"/>
      <c r="J11" s="8"/>
    </row>
    <row r="12" spans="1:10" ht="24" customHeight="1">
      <c r="C12" s="103">
        <v>42745</v>
      </c>
      <c r="D12" s="8" t="s">
        <v>13</v>
      </c>
      <c r="E12" s="105">
        <v>75000</v>
      </c>
      <c r="F12" s="111"/>
      <c r="G12" s="106">
        <f t="shared" si="0"/>
        <v>1135000</v>
      </c>
      <c r="H12" s="106">
        <f t="shared" si="1"/>
        <v>1615000</v>
      </c>
      <c r="I12" s="111"/>
      <c r="J12" s="8"/>
    </row>
    <row r="13" spans="1:10" ht="24" customHeight="1">
      <c r="C13" s="103">
        <v>42745</v>
      </c>
      <c r="D13" s="8" t="s">
        <v>14</v>
      </c>
      <c r="E13" s="105">
        <v>275000</v>
      </c>
      <c r="F13" s="111"/>
      <c r="G13" s="106">
        <f t="shared" si="0"/>
        <v>1410000</v>
      </c>
      <c r="H13" s="106">
        <f t="shared" si="1"/>
        <v>1340000</v>
      </c>
      <c r="I13" s="111"/>
      <c r="J13" s="8"/>
    </row>
    <row r="14" spans="1:10" ht="24" customHeight="1">
      <c r="C14" s="103">
        <v>42745</v>
      </c>
      <c r="D14" s="8" t="s">
        <v>15</v>
      </c>
      <c r="E14" s="105">
        <v>75000</v>
      </c>
      <c r="F14" s="111"/>
      <c r="G14" s="106">
        <f t="shared" si="0"/>
        <v>1485000</v>
      </c>
      <c r="H14" s="106">
        <f t="shared" si="1"/>
        <v>1265000</v>
      </c>
      <c r="I14" s="111"/>
      <c r="J14" s="8"/>
    </row>
    <row r="15" spans="1:10" ht="24" customHeight="1">
      <c r="C15" s="103">
        <v>42745</v>
      </c>
      <c r="D15" s="8" t="s">
        <v>16</v>
      </c>
      <c r="E15" s="105">
        <v>200000</v>
      </c>
      <c r="F15" s="111"/>
      <c r="G15" s="106">
        <f t="shared" si="0"/>
        <v>1685000</v>
      </c>
      <c r="H15" s="106">
        <f t="shared" si="1"/>
        <v>1065000</v>
      </c>
      <c r="I15" s="111"/>
      <c r="J15" s="8"/>
    </row>
    <row r="16" spans="1:10" ht="24" customHeight="1">
      <c r="C16" s="103">
        <v>42745</v>
      </c>
      <c r="D16" s="8" t="s">
        <v>25</v>
      </c>
      <c r="E16" s="105">
        <v>200000</v>
      </c>
      <c r="F16" s="111"/>
      <c r="G16" s="106">
        <f t="shared" si="0"/>
        <v>1885000</v>
      </c>
      <c r="H16" s="106">
        <f t="shared" si="1"/>
        <v>865000</v>
      </c>
      <c r="I16" s="111"/>
      <c r="J16" s="8"/>
    </row>
    <row r="17" spans="3:10" ht="24" customHeight="1">
      <c r="C17" s="103">
        <v>42745</v>
      </c>
      <c r="D17" s="8" t="s">
        <v>19</v>
      </c>
      <c r="E17" s="105">
        <v>100000</v>
      </c>
      <c r="F17" s="111"/>
      <c r="G17" s="106">
        <f t="shared" si="0"/>
        <v>1985000</v>
      </c>
      <c r="H17" s="106">
        <f t="shared" si="1"/>
        <v>765000</v>
      </c>
      <c r="I17" s="111"/>
      <c r="J17" s="8"/>
    </row>
    <row r="18" spans="3:10" ht="24" customHeight="1">
      <c r="C18" s="103">
        <v>42745</v>
      </c>
      <c r="D18" s="8" t="s">
        <v>20</v>
      </c>
      <c r="E18" s="105">
        <v>50000</v>
      </c>
      <c r="F18" s="111"/>
      <c r="G18" s="106">
        <f t="shared" si="0"/>
        <v>2035000</v>
      </c>
      <c r="H18" s="106">
        <f t="shared" si="1"/>
        <v>715000</v>
      </c>
      <c r="I18" s="111"/>
      <c r="J18" s="8"/>
    </row>
    <row r="19" spans="3:10" ht="24" customHeight="1">
      <c r="C19" s="103">
        <v>42745</v>
      </c>
      <c r="D19" s="8" t="s">
        <v>21</v>
      </c>
      <c r="E19" s="105">
        <v>200000</v>
      </c>
      <c r="F19" s="111"/>
      <c r="G19" s="106">
        <f t="shared" si="0"/>
        <v>2235000</v>
      </c>
      <c r="H19" s="106">
        <f t="shared" si="1"/>
        <v>515000</v>
      </c>
      <c r="I19" s="111"/>
      <c r="J19" s="8"/>
    </row>
    <row r="20" spans="3:10" ht="24" customHeight="1">
      <c r="C20" s="136">
        <v>42899</v>
      </c>
      <c r="D20" s="111" t="s">
        <v>11</v>
      </c>
      <c r="E20" s="105">
        <v>105520</v>
      </c>
      <c r="F20" s="111"/>
      <c r="G20" s="106">
        <f t="shared" si="0"/>
        <v>2340520</v>
      </c>
      <c r="H20" s="106">
        <f t="shared" si="1"/>
        <v>409480</v>
      </c>
      <c r="I20" s="111"/>
      <c r="J20" s="8"/>
    </row>
    <row r="21" spans="3:10" ht="24" customHeight="1">
      <c r="C21" s="136"/>
      <c r="D21" s="111"/>
      <c r="E21" s="105"/>
      <c r="F21" s="111"/>
      <c r="G21" s="106">
        <f t="shared" si="0"/>
        <v>2340520</v>
      </c>
      <c r="H21" s="106">
        <f t="shared" si="1"/>
        <v>409480</v>
      </c>
      <c r="I21" s="111"/>
      <c r="J21" s="8"/>
    </row>
    <row r="22" spans="3:10" ht="24" customHeight="1">
      <c r="C22" s="136"/>
      <c r="D22" s="111"/>
      <c r="E22" s="105"/>
      <c r="F22" s="105"/>
      <c r="G22" s="106"/>
      <c r="H22" s="106"/>
      <c r="I22" s="111"/>
      <c r="J22" s="8"/>
    </row>
    <row r="23" spans="3:10" ht="24" customHeight="1">
      <c r="C23" s="136"/>
      <c r="D23" s="111"/>
      <c r="E23" s="105"/>
      <c r="F23" s="105"/>
      <c r="G23" s="106"/>
      <c r="H23" s="106"/>
      <c r="I23" s="111"/>
      <c r="J23" s="8"/>
    </row>
    <row r="24" spans="3:10" ht="24" customHeight="1">
      <c r="C24" s="136"/>
      <c r="D24" s="151"/>
      <c r="E24" s="105"/>
      <c r="F24" s="139"/>
      <c r="G24" s="106"/>
      <c r="H24" s="106"/>
      <c r="I24" s="111"/>
      <c r="J24" s="8"/>
    </row>
    <row r="25" spans="3:10" ht="24" customHeight="1">
      <c r="C25" s="136"/>
      <c r="D25" s="111"/>
      <c r="E25" s="105"/>
      <c r="F25" s="139"/>
      <c r="G25" s="106"/>
      <c r="H25" s="106"/>
      <c r="I25" s="111"/>
      <c r="J25" s="8"/>
    </row>
    <row r="26" spans="3:10" ht="24" customHeight="1">
      <c r="C26" s="136"/>
      <c r="D26" s="111"/>
      <c r="E26" s="105"/>
      <c r="F26" s="139"/>
      <c r="G26" s="106"/>
      <c r="H26" s="106"/>
      <c r="I26" s="111"/>
      <c r="J26" s="8"/>
    </row>
    <row r="27" spans="3:10" ht="24" customHeight="1">
      <c r="C27" s="136"/>
      <c r="D27" s="111"/>
      <c r="E27" s="105"/>
      <c r="F27" s="139"/>
      <c r="G27" s="106"/>
      <c r="H27" s="106"/>
      <c r="I27" s="111"/>
      <c r="J27" s="8"/>
    </row>
    <row r="28" spans="3:10" ht="24" customHeight="1">
      <c r="C28" s="136"/>
      <c r="D28" s="111"/>
      <c r="E28" s="105"/>
      <c r="F28" s="105"/>
      <c r="G28" s="106"/>
      <c r="H28" s="106"/>
      <c r="I28" s="111"/>
      <c r="J28" s="8"/>
    </row>
    <row r="29" spans="3:10" ht="24" customHeight="1">
      <c r="C29" s="136"/>
      <c r="D29" s="151"/>
      <c r="E29" s="105"/>
      <c r="F29" s="105"/>
      <c r="G29" s="106"/>
      <c r="H29" s="106"/>
      <c r="I29" s="111"/>
      <c r="J29" s="8"/>
    </row>
    <row r="30" spans="3:10" ht="24" customHeight="1">
      <c r="C30" s="136"/>
      <c r="D30" s="151"/>
      <c r="E30" s="105"/>
      <c r="F30" s="105"/>
      <c r="G30" s="106"/>
      <c r="H30" s="106"/>
      <c r="I30" s="111"/>
      <c r="J30" s="8"/>
    </row>
    <row r="31" spans="3:10" ht="24" customHeight="1">
      <c r="C31" s="136"/>
      <c r="D31" s="151"/>
      <c r="E31" s="105"/>
      <c r="F31" s="105"/>
      <c r="G31" s="106"/>
      <c r="H31" s="106"/>
      <c r="I31" s="111"/>
      <c r="J31" s="8"/>
    </row>
    <row r="32" spans="3:10" ht="24" customHeight="1">
      <c r="C32" s="136"/>
      <c r="D32" s="151"/>
      <c r="E32" s="105"/>
      <c r="F32" s="105"/>
      <c r="G32" s="106"/>
      <c r="H32" s="106"/>
      <c r="I32" s="111"/>
      <c r="J32" s="8"/>
    </row>
    <row r="33" spans="3:10" ht="24" customHeight="1">
      <c r="C33" s="136"/>
      <c r="D33" s="151"/>
      <c r="E33" s="105"/>
      <c r="F33" s="105"/>
      <c r="G33" s="106"/>
      <c r="H33" s="106"/>
      <c r="I33" s="111"/>
      <c r="J33" s="8"/>
    </row>
    <row r="34" spans="3:10" ht="24" customHeight="1">
      <c r="C34" s="136"/>
      <c r="D34" s="151"/>
      <c r="E34" s="105"/>
      <c r="F34" s="105"/>
      <c r="G34" s="106"/>
      <c r="H34" s="106"/>
      <c r="I34" s="111"/>
      <c r="J34" s="8"/>
    </row>
    <row r="35" spans="3:10" ht="24" customHeight="1">
      <c r="C35" s="136"/>
      <c r="D35" s="151"/>
      <c r="E35" s="105"/>
      <c r="F35" s="105"/>
      <c r="G35" s="106"/>
      <c r="H35" s="106"/>
      <c r="I35" s="111"/>
      <c r="J35" s="8"/>
    </row>
    <row r="36" spans="3:10" ht="24" customHeight="1">
      <c r="C36" s="136"/>
      <c r="D36" s="151"/>
      <c r="E36" s="105"/>
      <c r="F36" s="105"/>
      <c r="G36" s="106"/>
      <c r="H36" s="106"/>
      <c r="I36" s="111"/>
      <c r="J36" s="8"/>
    </row>
    <row r="37" spans="3:10" ht="24" customHeight="1">
      <c r="C37" s="136"/>
      <c r="D37" s="151"/>
      <c r="E37" s="105"/>
      <c r="F37" s="105"/>
      <c r="G37" s="106"/>
      <c r="H37" s="106"/>
      <c r="I37" s="111"/>
      <c r="J37" s="8"/>
    </row>
    <row r="38" spans="3:10" ht="24" customHeight="1">
      <c r="C38" s="136"/>
      <c r="D38" s="151"/>
      <c r="E38" s="105"/>
      <c r="F38" s="105"/>
      <c r="G38" s="106"/>
      <c r="H38" s="106"/>
      <c r="I38" s="111"/>
      <c r="J38" s="8"/>
    </row>
    <row r="39" spans="3:10" ht="24" customHeight="1">
      <c r="C39" s="136"/>
      <c r="D39" s="151"/>
      <c r="E39" s="105"/>
      <c r="F39" s="105"/>
      <c r="G39" s="106"/>
      <c r="H39" s="106"/>
      <c r="I39" s="111"/>
      <c r="J39" s="8"/>
    </row>
    <row r="40" spans="3:10" ht="24" customHeight="1">
      <c r="C40" s="136"/>
      <c r="D40" s="151"/>
      <c r="E40" s="105"/>
      <c r="F40" s="105"/>
      <c r="G40" s="106"/>
      <c r="H40" s="106"/>
      <c r="I40" s="111"/>
      <c r="J40" s="8"/>
    </row>
    <row r="41" spans="3:10" ht="24" customHeight="1">
      <c r="C41" s="136"/>
      <c r="D41" s="151"/>
      <c r="E41" s="105"/>
      <c r="F41" s="105"/>
      <c r="G41" s="106"/>
      <c r="H41" s="106"/>
      <c r="I41" s="111"/>
      <c r="J41" s="8"/>
    </row>
    <row r="42" spans="3:10" ht="24" customHeight="1">
      <c r="C42" s="136"/>
      <c r="D42" s="111"/>
      <c r="E42" s="105"/>
      <c r="F42" s="139"/>
      <c r="G42" s="106"/>
      <c r="H42" s="106"/>
      <c r="I42" s="111"/>
      <c r="J42" s="8"/>
    </row>
    <row r="43" spans="3:10" ht="24" customHeight="1">
      <c r="C43" s="136"/>
      <c r="D43" s="111"/>
      <c r="E43" s="105"/>
      <c r="F43" s="105"/>
      <c r="G43" s="106"/>
      <c r="H43" s="106"/>
      <c r="I43" s="111"/>
      <c r="J43" s="8"/>
    </row>
    <row r="44" spans="3:10" ht="24" customHeight="1">
      <c r="C44" s="136"/>
      <c r="D44" s="111"/>
      <c r="E44" s="105"/>
      <c r="F44" s="105"/>
      <c r="G44" s="106"/>
      <c r="H44" s="106"/>
      <c r="I44" s="111"/>
      <c r="J44" s="8"/>
    </row>
    <row r="45" spans="3:10" ht="24" customHeight="1">
      <c r="C45" s="136"/>
      <c r="D45" s="111"/>
      <c r="E45" s="105"/>
      <c r="F45" s="105"/>
      <c r="G45" s="106"/>
      <c r="H45" s="106"/>
      <c r="I45" s="111"/>
      <c r="J45" s="8"/>
    </row>
    <row r="46" spans="3:10" ht="24" customHeight="1">
      <c r="C46" s="136"/>
      <c r="D46" s="111"/>
      <c r="E46" s="105"/>
      <c r="F46" s="105"/>
      <c r="G46" s="106"/>
      <c r="H46" s="106"/>
      <c r="I46" s="111"/>
      <c r="J46" s="8"/>
    </row>
    <row r="47" spans="3:10" ht="24" customHeight="1">
      <c r="C47" s="136"/>
      <c r="D47" s="111"/>
      <c r="E47" s="105"/>
      <c r="F47" s="105"/>
      <c r="G47" s="106"/>
      <c r="H47" s="106"/>
      <c r="I47" s="111"/>
      <c r="J47" s="8"/>
    </row>
    <row r="48" spans="3:10" ht="24" customHeight="1">
      <c r="C48" s="136"/>
      <c r="D48" s="111"/>
      <c r="E48" s="105"/>
      <c r="F48" s="105"/>
      <c r="G48" s="106"/>
      <c r="H48" s="106"/>
      <c r="I48" s="111"/>
      <c r="J48" s="8"/>
    </row>
    <row r="49" spans="3:10" ht="24" customHeight="1">
      <c r="C49" s="136"/>
      <c r="D49" s="111"/>
      <c r="E49" s="105"/>
      <c r="F49" s="105"/>
      <c r="G49" s="106"/>
      <c r="H49" s="106"/>
      <c r="I49" s="111"/>
      <c r="J49" s="8"/>
    </row>
    <row r="50" spans="3:10" ht="24" customHeight="1">
      <c r="C50" s="136"/>
      <c r="D50" s="111"/>
      <c r="E50" s="105"/>
      <c r="F50" s="105"/>
      <c r="G50" s="106"/>
      <c r="H50" s="106"/>
      <c r="I50" s="111"/>
      <c r="J50" s="8"/>
    </row>
    <row r="51" spans="3:10" ht="24" customHeight="1">
      <c r="C51" s="136"/>
      <c r="D51" s="151"/>
      <c r="E51" s="105"/>
      <c r="F51" s="105"/>
      <c r="G51" s="106"/>
      <c r="H51" s="106"/>
      <c r="I51" s="111"/>
      <c r="J51" s="8"/>
    </row>
    <row r="52" spans="3:10" ht="24" customHeight="1">
      <c r="C52" s="136"/>
      <c r="D52" s="111"/>
      <c r="E52" s="105"/>
      <c r="F52" s="139"/>
      <c r="G52" s="106"/>
      <c r="H52" s="106"/>
      <c r="I52" s="111"/>
      <c r="J52" s="8"/>
    </row>
    <row r="53" spans="3:10" ht="24" customHeight="1">
      <c r="C53" s="136"/>
      <c r="D53" s="111"/>
      <c r="E53" s="105"/>
      <c r="F53" s="105"/>
      <c r="G53" s="106"/>
      <c r="H53" s="106"/>
      <c r="I53" s="111"/>
      <c r="J53" s="8"/>
    </row>
    <row r="54" spans="3:10" ht="24" customHeight="1">
      <c r="C54" s="136"/>
      <c r="D54" s="111"/>
      <c r="E54" s="105"/>
      <c r="F54" s="105"/>
      <c r="G54" s="106"/>
      <c r="H54" s="106"/>
      <c r="I54" s="111"/>
      <c r="J54" s="8"/>
    </row>
    <row r="55" spans="3:10" ht="24" customHeight="1">
      <c r="C55" s="136"/>
      <c r="D55" s="111"/>
      <c r="E55" s="105"/>
      <c r="F55" s="105"/>
      <c r="G55" s="106"/>
      <c r="H55" s="106"/>
      <c r="I55" s="111"/>
      <c r="J55" s="8"/>
    </row>
    <row r="56" spans="3:10" ht="24" customHeight="1">
      <c r="C56" s="136"/>
      <c r="D56" s="111"/>
      <c r="E56" s="105"/>
      <c r="F56" s="105"/>
      <c r="G56" s="106"/>
      <c r="H56" s="106"/>
      <c r="I56" s="111"/>
      <c r="J56" s="8"/>
    </row>
    <row r="57" spans="3:10" ht="24" customHeight="1">
      <c r="C57" s="136"/>
      <c r="D57" s="111"/>
      <c r="E57" s="105"/>
      <c r="F57" s="105"/>
      <c r="G57" s="106"/>
      <c r="H57" s="106"/>
      <c r="I57" s="111"/>
      <c r="J57" s="8"/>
    </row>
    <row r="58" spans="3:10" ht="24" customHeight="1">
      <c r="C58" s="107"/>
      <c r="D58" s="108"/>
      <c r="E58" s="138"/>
      <c r="F58" s="138"/>
      <c r="G58" s="106"/>
      <c r="H58" s="106"/>
      <c r="I58" s="108"/>
      <c r="J58" s="27"/>
    </row>
    <row r="59" spans="3:10" ht="24" customHeight="1">
      <c r="C59" s="107"/>
      <c r="D59" s="108"/>
      <c r="E59" s="138"/>
      <c r="F59" s="138"/>
      <c r="G59" s="106"/>
      <c r="H59" s="106"/>
      <c r="I59" s="108"/>
      <c r="J59" s="27"/>
    </row>
    <row r="60" spans="3:10" ht="24" customHeight="1" thickBot="1">
      <c r="C60" s="109"/>
      <c r="D60" s="110"/>
      <c r="E60" s="138"/>
      <c r="F60" s="138"/>
      <c r="G60" s="106"/>
      <c r="H60" s="106"/>
      <c r="I60" s="108"/>
      <c r="J60" s="27"/>
    </row>
    <row r="61" spans="3:10" ht="24" customHeight="1" thickBot="1">
      <c r="E61" s="13">
        <f>SUM(E7:E29)-F61</f>
        <v>2340520</v>
      </c>
      <c r="F61" s="13">
        <f>SUM(F7:F29)</f>
        <v>0</v>
      </c>
      <c r="G61" s="12"/>
      <c r="H61" s="12"/>
      <c r="I61" s="12"/>
      <c r="J61" s="14"/>
    </row>
    <row r="63" spans="3:10" ht="15.75" thickBot="1"/>
    <row r="64" spans="3:10" ht="16.5" thickBot="1">
      <c r="D64" s="59" t="s">
        <v>68</v>
      </c>
    </row>
    <row r="65" spans="5:5" ht="16.5" thickBot="1">
      <c r="E65" s="60">
        <f>I3-E61+F24</f>
        <v>409480</v>
      </c>
    </row>
  </sheetData>
  <mergeCells count="5">
    <mergeCell ref="C3:E3"/>
    <mergeCell ref="F3:H3"/>
    <mergeCell ref="I3:J3"/>
    <mergeCell ref="C4:D4"/>
    <mergeCell ref="H4:I4"/>
  </mergeCells>
  <pageMargins left="1.2" right="0.1" top="0.3" bottom="0.2" header="0.3" footer="0.3"/>
  <pageSetup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3:J65"/>
  <sheetViews>
    <sheetView zoomScale="75" zoomScaleNormal="75" workbookViewId="0">
      <selection activeCell="T18" sqref="T18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20.140625" customWidth="1"/>
    <col min="7" max="7" width="20.42578125" customWidth="1"/>
    <col min="8" max="8" width="21.140625" customWidth="1"/>
    <col min="9" max="9" width="12" customWidth="1"/>
    <col min="10" max="10" width="12.5703125" customWidth="1"/>
  </cols>
  <sheetData>
    <row r="3" spans="1:10" s="171" customFormat="1" ht="27.75" customHeight="1">
      <c r="A3" s="174"/>
      <c r="C3" s="199" t="s">
        <v>118</v>
      </c>
      <c r="D3" s="200"/>
      <c r="E3" s="200"/>
      <c r="F3" s="201" t="s">
        <v>102</v>
      </c>
      <c r="G3" s="201"/>
      <c r="H3" s="201"/>
      <c r="I3" s="202">
        <v>1000000</v>
      </c>
      <c r="J3" s="202"/>
    </row>
    <row r="4" spans="1:10" ht="21">
      <c r="C4" s="204" t="s">
        <v>136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200000</v>
      </c>
      <c r="F7" s="111"/>
      <c r="G7" s="106">
        <f>E7</f>
        <v>200000</v>
      </c>
      <c r="H7" s="106">
        <f>I3-E7</f>
        <v>800000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20000</v>
      </c>
      <c r="F8" s="111"/>
      <c r="G8" s="106">
        <f>G7+E8</f>
        <v>220000</v>
      </c>
      <c r="H8" s="106">
        <f>H7-E8</f>
        <v>780000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20000</v>
      </c>
      <c r="F9" s="111"/>
      <c r="G9" s="106">
        <f t="shared" ref="G9:G20" si="0">G8+E9</f>
        <v>240000</v>
      </c>
      <c r="H9" s="106">
        <f t="shared" ref="H9:H20" si="1">H8-E9</f>
        <v>760000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20000</v>
      </c>
      <c r="F10" s="111"/>
      <c r="G10" s="106">
        <f t="shared" si="0"/>
        <v>260000</v>
      </c>
      <c r="H10" s="106">
        <f t="shared" si="1"/>
        <v>740000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20000</v>
      </c>
      <c r="F11" s="111"/>
      <c r="G11" s="106">
        <f t="shared" si="0"/>
        <v>280000</v>
      </c>
      <c r="H11" s="106">
        <f t="shared" si="1"/>
        <v>720000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20000</v>
      </c>
      <c r="F12" s="111"/>
      <c r="G12" s="106">
        <f t="shared" si="0"/>
        <v>300000</v>
      </c>
      <c r="H12" s="106">
        <f t="shared" si="1"/>
        <v>700000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20000</v>
      </c>
      <c r="F13" s="111"/>
      <c r="G13" s="106">
        <f t="shared" si="0"/>
        <v>320000</v>
      </c>
      <c r="H13" s="106">
        <f t="shared" si="1"/>
        <v>680000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20000</v>
      </c>
      <c r="F14" s="111"/>
      <c r="G14" s="106">
        <f t="shared" si="0"/>
        <v>340000</v>
      </c>
      <c r="H14" s="106">
        <f t="shared" si="1"/>
        <v>660000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20000</v>
      </c>
      <c r="F15" s="111"/>
      <c r="G15" s="106">
        <f t="shared" si="0"/>
        <v>360000</v>
      </c>
      <c r="H15" s="106">
        <f t="shared" si="1"/>
        <v>640000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20000</v>
      </c>
      <c r="F16" s="111"/>
      <c r="G16" s="106">
        <f t="shared" si="0"/>
        <v>380000</v>
      </c>
      <c r="H16" s="106">
        <f t="shared" si="1"/>
        <v>620000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20000</v>
      </c>
      <c r="F17" s="111"/>
      <c r="G17" s="106">
        <f t="shared" si="0"/>
        <v>400000</v>
      </c>
      <c r="H17" s="106">
        <f t="shared" si="1"/>
        <v>600000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10000</v>
      </c>
      <c r="F18" s="111"/>
      <c r="G18" s="106">
        <f t="shared" si="0"/>
        <v>410000</v>
      </c>
      <c r="H18" s="106">
        <f t="shared" si="1"/>
        <v>590000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50000</v>
      </c>
      <c r="F19" s="111"/>
      <c r="G19" s="106">
        <f t="shared" si="0"/>
        <v>460000</v>
      </c>
      <c r="H19" s="106">
        <f t="shared" si="1"/>
        <v>540000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25000</v>
      </c>
      <c r="F20" s="105"/>
      <c r="G20" s="106">
        <f t="shared" si="0"/>
        <v>485000</v>
      </c>
      <c r="H20" s="106">
        <f t="shared" si="1"/>
        <v>515000</v>
      </c>
      <c r="I20" s="8"/>
      <c r="J20" s="8"/>
    </row>
    <row r="21" spans="3:10" ht="24" customHeight="1">
      <c r="C21" s="136"/>
      <c r="D21" s="111"/>
      <c r="E21" s="105"/>
      <c r="F21" s="105"/>
      <c r="G21" s="106"/>
      <c r="H21" s="106"/>
      <c r="I21" s="8"/>
      <c r="J21" s="8"/>
    </row>
    <row r="22" spans="3:10" ht="24" customHeight="1">
      <c r="C22" s="136"/>
      <c r="D22" s="151"/>
      <c r="E22" s="105"/>
      <c r="F22" s="139"/>
      <c r="G22" s="106"/>
      <c r="H22" s="106"/>
      <c r="I22" s="8"/>
      <c r="J22" s="8"/>
    </row>
    <row r="23" spans="3:10" ht="24" customHeight="1">
      <c r="C23" s="136"/>
      <c r="D23" s="111"/>
      <c r="E23" s="105"/>
      <c r="F23" s="105"/>
      <c r="G23" s="106"/>
      <c r="H23" s="106"/>
      <c r="I23" s="8"/>
      <c r="J23" s="8"/>
    </row>
    <row r="24" spans="3:10" ht="24" customHeight="1">
      <c r="C24" s="136"/>
      <c r="D24" s="111"/>
      <c r="E24" s="105"/>
      <c r="F24" s="105"/>
      <c r="G24" s="106"/>
      <c r="H24" s="106"/>
      <c r="I24" s="8"/>
      <c r="J24" s="8"/>
    </row>
    <row r="25" spans="3:10" ht="24" customHeight="1">
      <c r="C25" s="136"/>
      <c r="D25" s="111"/>
      <c r="E25" s="105"/>
      <c r="F25" s="105"/>
      <c r="G25" s="106"/>
      <c r="H25" s="106"/>
      <c r="I25" s="8"/>
      <c r="J25" s="8"/>
    </row>
    <row r="26" spans="3:10" ht="24" customHeight="1">
      <c r="C26" s="136"/>
      <c r="D26" s="151"/>
      <c r="E26" s="105"/>
      <c r="F26" s="139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51"/>
      <c r="E34" s="105"/>
      <c r="F34" s="139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07"/>
      <c r="D58" s="108"/>
      <c r="E58" s="138"/>
      <c r="F58" s="138"/>
      <c r="G58" s="106"/>
      <c r="H58" s="106"/>
      <c r="I58" s="24"/>
      <c r="J58" s="27"/>
    </row>
    <row r="59" spans="3:10" ht="24" customHeight="1">
      <c r="C59" s="107"/>
      <c r="D59" s="108"/>
      <c r="E59" s="138"/>
      <c r="F59" s="138"/>
      <c r="G59" s="106"/>
      <c r="H59" s="106"/>
      <c r="I59" s="24"/>
      <c r="J59" s="27"/>
    </row>
    <row r="60" spans="3:10" ht="24" customHeight="1">
      <c r="C60" s="107"/>
      <c r="D60" s="108"/>
      <c r="E60" s="138"/>
      <c r="F60" s="138"/>
      <c r="G60" s="106"/>
      <c r="H60" s="106"/>
      <c r="I60" s="24"/>
      <c r="J60" s="27"/>
    </row>
    <row r="61" spans="3:10" ht="24" customHeight="1" thickBot="1">
      <c r="C61" s="109"/>
      <c r="D61" s="110"/>
      <c r="E61" s="140">
        <f>SUM(E7:E60)</f>
        <v>485000</v>
      </c>
      <c r="F61" s="140">
        <f>SUM(F7:F60)</f>
        <v>0</v>
      </c>
      <c r="G61" s="110"/>
      <c r="H61" s="110"/>
      <c r="I61" s="12"/>
      <c r="J61" s="14"/>
    </row>
    <row r="64" spans="3:10" ht="15.75" thickBot="1"/>
    <row r="65" spans="4:5" ht="16.5" thickBot="1">
      <c r="D65" s="59" t="s">
        <v>68</v>
      </c>
      <c r="E65" s="60">
        <f>I3-E61+F61</f>
        <v>515000</v>
      </c>
    </row>
  </sheetData>
  <mergeCells count="5">
    <mergeCell ref="C3:E3"/>
    <mergeCell ref="F3:H3"/>
    <mergeCell ref="I3:J3"/>
    <mergeCell ref="C4:D4"/>
    <mergeCell ref="H4:I4"/>
  </mergeCells>
  <pageMargins left="1.2" right="0.1" top="0.3" bottom="0.2" header="0.3" footer="0.3"/>
  <pageSetup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3:J43"/>
  <sheetViews>
    <sheetView zoomScale="75" zoomScaleNormal="75" workbookViewId="0">
      <selection activeCell="Q14" sqref="Q14"/>
    </sheetView>
  </sheetViews>
  <sheetFormatPr defaultRowHeight="15"/>
  <cols>
    <col min="3" max="3" width="16.28515625" customWidth="1"/>
    <col min="4" max="4" width="22.28515625" customWidth="1"/>
    <col min="5" max="5" width="22" customWidth="1"/>
    <col min="6" max="6" width="20.140625" customWidth="1"/>
    <col min="7" max="7" width="20.28515625" customWidth="1"/>
    <col min="8" max="8" width="21.5703125" customWidth="1"/>
    <col min="9" max="9" width="12" customWidth="1"/>
    <col min="10" max="10" width="12.5703125" customWidth="1"/>
  </cols>
  <sheetData>
    <row r="3" spans="1:10" s="171" customFormat="1" ht="27.75" customHeight="1">
      <c r="A3" s="174"/>
      <c r="C3" s="178" t="s">
        <v>119</v>
      </c>
      <c r="D3" s="176"/>
      <c r="E3" s="176"/>
      <c r="F3" s="176"/>
      <c r="G3" s="201" t="s">
        <v>102</v>
      </c>
      <c r="H3" s="201"/>
      <c r="I3" s="202">
        <v>2000000</v>
      </c>
      <c r="J3" s="202"/>
    </row>
    <row r="4" spans="1:10" ht="21">
      <c r="C4" s="204" t="s">
        <v>137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36">
        <v>42787</v>
      </c>
      <c r="D7" s="111" t="s">
        <v>20</v>
      </c>
      <c r="E7" s="105">
        <v>265000</v>
      </c>
      <c r="F7" s="111"/>
      <c r="G7" s="106">
        <f>E7</f>
        <v>265000</v>
      </c>
      <c r="H7" s="106">
        <f>I$3-E7+F7</f>
        <v>1735000</v>
      </c>
      <c r="I7" s="8"/>
      <c r="J7" s="8"/>
    </row>
    <row r="8" spans="1:10" ht="24" customHeight="1">
      <c r="C8" s="136">
        <v>42787</v>
      </c>
      <c r="D8" s="111" t="s">
        <v>16</v>
      </c>
      <c r="E8" s="105">
        <v>300000</v>
      </c>
      <c r="F8" s="111"/>
      <c r="G8" s="106">
        <f>G7+E8-F8</f>
        <v>565000</v>
      </c>
      <c r="H8" s="106">
        <f>H7-E8+F8</f>
        <v>1435000</v>
      </c>
      <c r="I8" s="8"/>
      <c r="J8" s="8"/>
    </row>
    <row r="9" spans="1:10" ht="24" customHeight="1">
      <c r="C9" s="136">
        <v>42807</v>
      </c>
      <c r="D9" s="111" t="s">
        <v>20</v>
      </c>
      <c r="E9" s="105"/>
      <c r="F9" s="105">
        <v>265000</v>
      </c>
      <c r="G9" s="106">
        <f>G8+E9-F9</f>
        <v>300000</v>
      </c>
      <c r="H9" s="106">
        <f t="shared" ref="H9:H13" si="0">H8-E9+F9</f>
        <v>1700000</v>
      </c>
      <c r="I9" s="8"/>
      <c r="J9" s="8"/>
    </row>
    <row r="10" spans="1:10" ht="24" customHeight="1">
      <c r="C10" s="136">
        <v>42807</v>
      </c>
      <c r="D10" s="111" t="s">
        <v>16</v>
      </c>
      <c r="E10" s="105"/>
      <c r="F10" s="105">
        <v>300000</v>
      </c>
      <c r="G10" s="106">
        <f t="shared" ref="G10:G16" si="1">G9+E10-F10</f>
        <v>0</v>
      </c>
      <c r="H10" s="106">
        <f>H9-E10+F10</f>
        <v>2000000</v>
      </c>
      <c r="I10" s="8"/>
      <c r="J10" s="8"/>
    </row>
    <row r="11" spans="1:10" ht="24" customHeight="1">
      <c r="C11" s="136"/>
      <c r="D11" s="111"/>
      <c r="E11" s="105"/>
      <c r="F11" s="105"/>
      <c r="G11" s="106">
        <f t="shared" si="1"/>
        <v>0</v>
      </c>
      <c r="H11" s="106">
        <f t="shared" si="0"/>
        <v>2000000</v>
      </c>
      <c r="I11" s="8"/>
      <c r="J11" s="8"/>
    </row>
    <row r="12" spans="1:10" ht="24" customHeight="1">
      <c r="C12" s="136"/>
      <c r="D12" s="111"/>
      <c r="E12" s="105"/>
      <c r="F12" s="105"/>
      <c r="G12" s="106">
        <f t="shared" si="1"/>
        <v>0</v>
      </c>
      <c r="H12" s="106">
        <f t="shared" si="0"/>
        <v>2000000</v>
      </c>
      <c r="I12" s="8"/>
      <c r="J12" s="8"/>
    </row>
    <row r="13" spans="1:10" ht="24" customHeight="1">
      <c r="C13" s="136"/>
      <c r="D13" s="111"/>
      <c r="E13" s="105"/>
      <c r="F13" s="105"/>
      <c r="G13" s="106">
        <f t="shared" si="1"/>
        <v>0</v>
      </c>
      <c r="H13" s="106">
        <f t="shared" si="0"/>
        <v>2000000</v>
      </c>
      <c r="I13" s="8"/>
      <c r="J13" s="8"/>
    </row>
    <row r="14" spans="1:10" ht="24" customHeight="1">
      <c r="C14" s="136"/>
      <c r="D14" s="111"/>
      <c r="E14" s="105"/>
      <c r="F14" s="105"/>
      <c r="G14" s="106">
        <f t="shared" si="1"/>
        <v>0</v>
      </c>
      <c r="H14" s="106">
        <f t="shared" ref="H14:H16" si="2">I10-E14+F14</f>
        <v>0</v>
      </c>
      <c r="I14" s="8"/>
      <c r="J14" s="8"/>
    </row>
    <row r="15" spans="1:10" ht="24" customHeight="1">
      <c r="C15" s="136"/>
      <c r="D15" s="111"/>
      <c r="E15" s="105"/>
      <c r="F15" s="105"/>
      <c r="G15" s="106">
        <f t="shared" si="1"/>
        <v>0</v>
      </c>
      <c r="H15" s="106">
        <f t="shared" si="2"/>
        <v>0</v>
      </c>
      <c r="I15" s="8"/>
      <c r="J15" s="8"/>
    </row>
    <row r="16" spans="1:10" ht="24" customHeight="1">
      <c r="C16" s="136"/>
      <c r="D16" s="111"/>
      <c r="E16" s="105"/>
      <c r="F16" s="105"/>
      <c r="G16" s="106">
        <f t="shared" si="1"/>
        <v>0</v>
      </c>
      <c r="H16" s="106">
        <f t="shared" si="2"/>
        <v>0</v>
      </c>
      <c r="I16" s="8"/>
      <c r="J16" s="8"/>
    </row>
    <row r="17" spans="3:10" ht="24" customHeight="1">
      <c r="C17" s="136"/>
      <c r="D17" s="111"/>
      <c r="E17" s="105"/>
      <c r="F17" s="105"/>
      <c r="G17" s="106"/>
      <c r="H17" s="106"/>
      <c r="I17" s="8"/>
      <c r="J17" s="8"/>
    </row>
    <row r="18" spans="3:10" ht="24" customHeight="1">
      <c r="C18" s="136"/>
      <c r="D18" s="111"/>
      <c r="E18" s="105"/>
      <c r="F18" s="105"/>
      <c r="G18" s="106"/>
      <c r="H18" s="106"/>
      <c r="I18" s="8"/>
      <c r="J18" s="8"/>
    </row>
    <row r="19" spans="3:10" ht="24" customHeight="1">
      <c r="C19" s="136"/>
      <c r="D19" s="111"/>
      <c r="E19" s="105"/>
      <c r="F19" s="105"/>
      <c r="G19" s="106"/>
      <c r="H19" s="106"/>
      <c r="I19" s="8"/>
      <c r="J19" s="8"/>
    </row>
    <row r="20" spans="3:10" ht="24" customHeight="1">
      <c r="C20" s="136"/>
      <c r="D20" s="111"/>
      <c r="E20" s="105"/>
      <c r="F20" s="105"/>
      <c r="G20" s="106"/>
      <c r="H20" s="106"/>
      <c r="I20" s="8"/>
      <c r="J20" s="8"/>
    </row>
    <row r="21" spans="3:10" ht="24" customHeight="1">
      <c r="C21" s="136"/>
      <c r="D21" s="111"/>
      <c r="E21" s="105"/>
      <c r="F21" s="105"/>
      <c r="G21" s="106"/>
      <c r="H21" s="106"/>
      <c r="I21" s="8"/>
      <c r="J21" s="8"/>
    </row>
    <row r="22" spans="3:10" ht="24" customHeight="1">
      <c r="C22" s="136"/>
      <c r="D22" s="111"/>
      <c r="E22" s="105"/>
      <c r="F22" s="105"/>
      <c r="G22" s="106"/>
      <c r="H22" s="106"/>
      <c r="I22" s="8"/>
      <c r="J22" s="8"/>
    </row>
    <row r="23" spans="3:10" ht="24" customHeight="1">
      <c r="C23" s="136"/>
      <c r="D23" s="111"/>
      <c r="E23" s="105"/>
      <c r="F23" s="105"/>
      <c r="G23" s="106"/>
      <c r="H23" s="106"/>
      <c r="I23" s="8"/>
      <c r="J23" s="8"/>
    </row>
    <row r="24" spans="3:10" ht="24" customHeight="1">
      <c r="C24" s="136"/>
      <c r="D24" s="111"/>
      <c r="E24" s="105"/>
      <c r="F24" s="105"/>
      <c r="G24" s="106"/>
      <c r="H24" s="106"/>
      <c r="I24" s="8"/>
      <c r="J24" s="8"/>
    </row>
    <row r="25" spans="3:10" ht="24" customHeight="1">
      <c r="C25" s="136"/>
      <c r="D25" s="111"/>
      <c r="E25" s="105"/>
      <c r="F25" s="105"/>
      <c r="G25" s="106"/>
      <c r="H25" s="106"/>
      <c r="I25" s="8"/>
      <c r="J25" s="8"/>
    </row>
    <row r="26" spans="3:10" ht="24" customHeight="1">
      <c r="C26" s="136"/>
      <c r="D26" s="111"/>
      <c r="E26" s="105"/>
      <c r="F26" s="105"/>
      <c r="G26" s="106"/>
      <c r="H26" s="106"/>
      <c r="I26" s="8"/>
      <c r="J26" s="8"/>
    </row>
    <row r="27" spans="3:10" ht="24" customHeight="1">
      <c r="C27" s="136"/>
      <c r="D27" s="151"/>
      <c r="E27" s="105"/>
      <c r="F27" s="139"/>
      <c r="G27" s="106"/>
      <c r="H27" s="106"/>
      <c r="I27" s="8"/>
      <c r="J27" s="8"/>
    </row>
    <row r="28" spans="3:10" ht="24" customHeight="1">
      <c r="C28" s="136"/>
      <c r="D28" s="111"/>
      <c r="E28" s="105"/>
      <c r="F28" s="139"/>
      <c r="G28" s="106"/>
      <c r="H28" s="106"/>
      <c r="I28" s="8"/>
      <c r="J28" s="8"/>
    </row>
    <row r="29" spans="3:10" ht="24" customHeight="1">
      <c r="C29" s="136"/>
      <c r="D29" s="111"/>
      <c r="E29" s="105"/>
      <c r="F29" s="139"/>
      <c r="G29" s="106"/>
      <c r="H29" s="106"/>
      <c r="I29" s="8"/>
      <c r="J29" s="8"/>
    </row>
    <row r="30" spans="3:10" ht="24" customHeight="1">
      <c r="C30" s="136"/>
      <c r="D30" s="111"/>
      <c r="E30" s="105"/>
      <c r="F30" s="139"/>
      <c r="G30" s="106"/>
      <c r="H30" s="106"/>
      <c r="I30" s="8"/>
      <c r="J30" s="8"/>
    </row>
    <row r="31" spans="3:10" ht="24" customHeight="1">
      <c r="C31" s="136"/>
      <c r="D31" s="111"/>
      <c r="E31" s="105"/>
      <c r="F31" s="139"/>
      <c r="G31" s="106"/>
      <c r="H31" s="106"/>
      <c r="I31" s="8"/>
      <c r="J31" s="8"/>
    </row>
    <row r="32" spans="3:10" ht="24" customHeight="1">
      <c r="C32" s="136"/>
      <c r="D32" s="111"/>
      <c r="E32" s="105"/>
      <c r="F32" s="139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5"/>
      <c r="D37" s="111"/>
      <c r="E37" s="105"/>
      <c r="F37" s="105"/>
      <c r="G37" s="106"/>
      <c r="H37" s="106"/>
      <c r="I37" s="8"/>
      <c r="J37" s="10"/>
    </row>
    <row r="38" spans="3:10" ht="24" customHeight="1">
      <c r="C38" s="135"/>
      <c r="D38" s="111"/>
      <c r="E38" s="105"/>
      <c r="F38" s="105"/>
      <c r="G38" s="106"/>
      <c r="H38" s="106"/>
      <c r="I38" s="8"/>
      <c r="J38" s="10"/>
    </row>
    <row r="39" spans="3:10" ht="24" customHeight="1">
      <c r="C39" s="135"/>
      <c r="D39" s="111"/>
      <c r="E39" s="105">
        <f>SUM(E7:E34)</f>
        <v>565000</v>
      </c>
      <c r="F39" s="106"/>
      <c r="G39" s="106"/>
      <c r="H39" s="106"/>
      <c r="I39" s="8"/>
      <c r="J39" s="10"/>
    </row>
    <row r="40" spans="3:10" ht="15.75" thickBot="1"/>
    <row r="41" spans="3:10" ht="15.75" thickBot="1">
      <c r="E41" s="99">
        <f>E39-F39</f>
        <v>565000</v>
      </c>
    </row>
    <row r="42" spans="3:10" ht="15.75" thickBot="1"/>
    <row r="43" spans="3:10" ht="16.5" thickBot="1">
      <c r="D43" s="59" t="s">
        <v>68</v>
      </c>
      <c r="E43" s="60">
        <f>I3-E39+F39</f>
        <v>1435000</v>
      </c>
    </row>
  </sheetData>
  <mergeCells count="4">
    <mergeCell ref="I3:J3"/>
    <mergeCell ref="C4:D4"/>
    <mergeCell ref="H4:I4"/>
    <mergeCell ref="G3:H3"/>
  </mergeCells>
  <pageMargins left="1.2" right="0.1" top="0.3" bottom="0.2" header="0.3" footer="0.3"/>
  <pageSetup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3:J32"/>
  <sheetViews>
    <sheetView zoomScale="75" zoomScaleNormal="75" workbookViewId="0">
      <selection activeCell="T27" sqref="T27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19.42578125" customWidth="1"/>
    <col min="7" max="7" width="20.42578125" customWidth="1"/>
    <col min="8" max="8" width="21.5703125" customWidth="1"/>
    <col min="9" max="9" width="12.28515625" customWidth="1"/>
    <col min="10" max="10" width="13.28515625" customWidth="1"/>
  </cols>
  <sheetData>
    <row r="3" spans="1:10" s="171" customFormat="1" ht="27.75" customHeight="1">
      <c r="A3" s="174"/>
      <c r="C3" s="178" t="s">
        <v>120</v>
      </c>
      <c r="D3" s="176"/>
      <c r="E3" s="176"/>
      <c r="F3" s="176"/>
      <c r="G3" s="201" t="s">
        <v>102</v>
      </c>
      <c r="H3" s="201"/>
      <c r="I3" s="202">
        <v>2000000</v>
      </c>
      <c r="J3" s="202"/>
    </row>
    <row r="4" spans="1:10" ht="21">
      <c r="C4" s="204" t="s">
        <v>138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42787</v>
      </c>
      <c r="D7" s="8" t="s">
        <v>9</v>
      </c>
      <c r="E7" s="9">
        <v>100000</v>
      </c>
      <c r="F7" s="8"/>
      <c r="G7" s="16">
        <f>E7</f>
        <v>100000</v>
      </c>
      <c r="H7" s="16">
        <f>I3-E7</f>
        <v>1900000</v>
      </c>
      <c r="I7" s="8"/>
      <c r="J7" s="8"/>
    </row>
    <row r="8" spans="1:10" ht="24" customHeight="1">
      <c r="C8" s="103"/>
      <c r="D8" s="8"/>
      <c r="E8" s="9"/>
      <c r="F8" s="8"/>
      <c r="G8" s="16">
        <f>G7+E8</f>
        <v>100000</v>
      </c>
      <c r="H8" s="16">
        <f>H7-E8</f>
        <v>1900000</v>
      </c>
      <c r="I8" s="8"/>
      <c r="J8" s="8"/>
    </row>
    <row r="9" spans="1:10" ht="24" customHeight="1">
      <c r="C9" s="103"/>
      <c r="D9" s="8"/>
      <c r="E9" s="9"/>
      <c r="F9" s="8"/>
      <c r="G9" s="16">
        <f t="shared" ref="G9:G12" si="0">G8+E9</f>
        <v>100000</v>
      </c>
      <c r="H9" s="16">
        <f t="shared" ref="H9:H13" si="1">H8-E9</f>
        <v>1900000</v>
      </c>
      <c r="I9" s="8"/>
      <c r="J9" s="8"/>
    </row>
    <row r="10" spans="1:10" ht="24" customHeight="1">
      <c r="C10" s="103"/>
      <c r="D10" s="8"/>
      <c r="E10" s="9"/>
      <c r="F10" s="8"/>
      <c r="G10" s="16">
        <f t="shared" si="0"/>
        <v>100000</v>
      </c>
      <c r="H10" s="16">
        <f t="shared" si="1"/>
        <v>1900000</v>
      </c>
      <c r="I10" s="8"/>
      <c r="J10" s="8"/>
    </row>
    <row r="11" spans="1:10" ht="24" customHeight="1">
      <c r="C11" s="103"/>
      <c r="D11" s="8"/>
      <c r="E11" s="9"/>
      <c r="F11" s="8"/>
      <c r="G11" s="16">
        <f t="shared" si="0"/>
        <v>100000</v>
      </c>
      <c r="H11" s="16">
        <f t="shared" si="1"/>
        <v>1900000</v>
      </c>
      <c r="I11" s="8"/>
      <c r="J11" s="8"/>
    </row>
    <row r="12" spans="1:10" ht="24" customHeight="1">
      <c r="C12" s="103"/>
      <c r="D12" s="8"/>
      <c r="E12" s="9"/>
      <c r="F12" s="8"/>
      <c r="G12" s="16">
        <f t="shared" si="0"/>
        <v>100000</v>
      </c>
      <c r="H12" s="16">
        <f t="shared" si="1"/>
        <v>1900000</v>
      </c>
      <c r="I12" s="8"/>
      <c r="J12" s="8"/>
    </row>
    <row r="13" spans="1:10" ht="24" customHeight="1">
      <c r="C13" s="103"/>
      <c r="D13" s="8"/>
      <c r="E13" s="9"/>
      <c r="F13" s="8"/>
      <c r="G13" s="16"/>
      <c r="H13" s="16">
        <f t="shared" si="1"/>
        <v>1900000</v>
      </c>
      <c r="I13" s="8"/>
      <c r="J13" s="8"/>
    </row>
    <row r="14" spans="1:10" ht="24" customHeight="1">
      <c r="C14" s="103"/>
      <c r="D14" s="8"/>
      <c r="E14" s="9"/>
      <c r="F14" s="8"/>
      <c r="G14" s="16"/>
      <c r="H14" s="16"/>
      <c r="I14" s="8"/>
      <c r="J14" s="8"/>
    </row>
    <row r="15" spans="1:10" ht="24" customHeight="1">
      <c r="C15" s="103"/>
      <c r="D15" s="8"/>
      <c r="E15" s="9"/>
      <c r="F15" s="8"/>
      <c r="G15" s="16"/>
      <c r="H15" s="16"/>
      <c r="I15" s="8"/>
      <c r="J15" s="8"/>
    </row>
    <row r="16" spans="1:10" ht="24" customHeight="1">
      <c r="C16" s="103"/>
      <c r="D16" s="8"/>
      <c r="E16" s="9"/>
      <c r="F16" s="8"/>
      <c r="G16" s="16"/>
      <c r="H16" s="16"/>
      <c r="I16" s="8"/>
      <c r="J16" s="8"/>
    </row>
    <row r="17" spans="1:10" ht="24" customHeight="1">
      <c r="C17" s="103"/>
      <c r="D17" s="8"/>
      <c r="E17" s="9"/>
      <c r="F17" s="8"/>
      <c r="G17" s="16"/>
      <c r="H17" s="16"/>
      <c r="I17" s="8"/>
      <c r="J17" s="8"/>
    </row>
    <row r="18" spans="1:10" ht="24" customHeight="1">
      <c r="C18" s="103"/>
      <c r="D18" s="8"/>
      <c r="E18" s="9"/>
      <c r="F18" s="8"/>
      <c r="G18" s="16"/>
      <c r="H18" s="16"/>
      <c r="I18" s="8"/>
      <c r="J18" s="8"/>
    </row>
    <row r="19" spans="1:10" ht="24" customHeight="1">
      <c r="C19" s="103"/>
      <c r="D19" s="151"/>
      <c r="E19" s="152"/>
      <c r="F19" s="8"/>
      <c r="G19" s="16"/>
      <c r="H19" s="16"/>
      <c r="I19" s="8"/>
      <c r="J19" s="8"/>
    </row>
    <row r="20" spans="1:10" ht="24" customHeight="1">
      <c r="C20" s="183"/>
      <c r="D20" s="184"/>
      <c r="E20" s="185"/>
      <c r="F20" s="184"/>
      <c r="G20" s="186"/>
      <c r="H20" s="186"/>
      <c r="I20" s="184"/>
      <c r="J20" s="184"/>
    </row>
    <row r="21" spans="1:10" s="171" customFormat="1" ht="27.75" customHeight="1">
      <c r="A21" s="174"/>
      <c r="C21" s="178" t="s">
        <v>121</v>
      </c>
      <c r="D21" s="176"/>
      <c r="E21" s="176"/>
      <c r="F21" s="176"/>
      <c r="G21" s="201" t="s">
        <v>102</v>
      </c>
      <c r="H21" s="201"/>
      <c r="I21" s="202">
        <v>2535000</v>
      </c>
      <c r="J21" s="202"/>
    </row>
    <row r="22" spans="1:10" ht="21">
      <c r="C22" s="204" t="s">
        <v>139</v>
      </c>
      <c r="D22" s="204"/>
      <c r="H22" s="203" t="s">
        <v>93</v>
      </c>
      <c r="I22" s="203"/>
    </row>
    <row r="24" spans="1:10" s="173" customFormat="1" ht="24" customHeight="1">
      <c r="C24" s="172" t="s">
        <v>94</v>
      </c>
      <c r="D24" s="172" t="s">
        <v>101</v>
      </c>
      <c r="E24" s="172" t="s">
        <v>96</v>
      </c>
      <c r="F24" s="172" t="s">
        <v>97</v>
      </c>
      <c r="G24" s="172" t="s">
        <v>98</v>
      </c>
      <c r="H24" s="172" t="s">
        <v>95</v>
      </c>
      <c r="I24" s="172" t="s">
        <v>103</v>
      </c>
      <c r="J24" s="172" t="s">
        <v>104</v>
      </c>
    </row>
    <row r="25" spans="1:10" ht="24" customHeight="1">
      <c r="C25" s="103"/>
      <c r="D25" s="8"/>
      <c r="E25" s="9"/>
      <c r="F25" s="8"/>
      <c r="G25" s="16"/>
      <c r="H25" s="16"/>
      <c r="I25" s="8"/>
      <c r="J25" s="8"/>
    </row>
    <row r="26" spans="1:10" ht="24" customHeight="1">
      <c r="C26" s="103"/>
      <c r="D26" s="8"/>
      <c r="E26" s="9"/>
      <c r="F26" s="8"/>
      <c r="G26" s="16"/>
      <c r="H26" s="16"/>
      <c r="I26" s="8"/>
      <c r="J26" s="8"/>
    </row>
    <row r="27" spans="1:10" ht="24" customHeight="1">
      <c r="C27" s="103"/>
      <c r="D27" s="8"/>
      <c r="E27" s="9"/>
      <c r="F27" s="8"/>
      <c r="G27" s="16"/>
      <c r="H27" s="16"/>
      <c r="I27" s="8"/>
      <c r="J27" s="8"/>
    </row>
    <row r="28" spans="1:10" ht="24" customHeight="1">
      <c r="C28" s="103"/>
      <c r="D28" s="8"/>
      <c r="E28" s="9"/>
      <c r="F28" s="8"/>
      <c r="G28" s="16"/>
      <c r="H28" s="16"/>
      <c r="I28" s="8"/>
      <c r="J28" s="8"/>
    </row>
    <row r="29" spans="1:10" ht="24" customHeight="1">
      <c r="C29" s="103"/>
      <c r="D29" s="8"/>
      <c r="E29" s="9"/>
      <c r="F29" s="8"/>
      <c r="G29" s="16"/>
      <c r="H29" s="16"/>
      <c r="I29" s="8"/>
      <c r="J29" s="8"/>
    </row>
    <row r="30" spans="1:10" ht="24" customHeight="1">
      <c r="C30" s="103"/>
      <c r="D30" s="8"/>
      <c r="E30" s="9"/>
      <c r="F30" s="8"/>
      <c r="G30" s="16"/>
      <c r="H30" s="16"/>
      <c r="I30" s="8"/>
      <c r="J30" s="8"/>
    </row>
    <row r="31" spans="1:10" ht="24" customHeight="1">
      <c r="C31" s="103"/>
      <c r="D31" s="8"/>
      <c r="E31" s="9"/>
      <c r="F31" s="8"/>
      <c r="G31" s="16"/>
      <c r="H31" s="16"/>
      <c r="I31" s="8"/>
      <c r="J31" s="8"/>
    </row>
    <row r="32" spans="1:10" ht="24" customHeight="1">
      <c r="C32" s="103"/>
      <c r="D32" s="8"/>
      <c r="E32" s="9"/>
      <c r="F32" s="8"/>
      <c r="G32" s="16"/>
      <c r="H32" s="16"/>
      <c r="I32" s="8"/>
      <c r="J32" s="8"/>
    </row>
  </sheetData>
  <mergeCells count="8">
    <mergeCell ref="G21:H21"/>
    <mergeCell ref="I21:J21"/>
    <mergeCell ref="C22:D22"/>
    <mergeCell ref="H22:I22"/>
    <mergeCell ref="I3:J3"/>
    <mergeCell ref="C4:D4"/>
    <mergeCell ref="H4:I4"/>
    <mergeCell ref="G3:H3"/>
  </mergeCells>
  <pageMargins left="1.2" right="0.1" top="0.3" bottom="0.2" header="0.3" footer="0.3"/>
  <pageSetup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3:J21"/>
  <sheetViews>
    <sheetView zoomScale="90" zoomScaleNormal="90" workbookViewId="0">
      <selection activeCell="O14" sqref="O14"/>
    </sheetView>
  </sheetViews>
  <sheetFormatPr defaultRowHeight="15"/>
  <cols>
    <col min="3" max="3" width="21.85546875" customWidth="1"/>
    <col min="4" max="4" width="22" customWidth="1"/>
    <col min="5" max="8" width="20.7109375" customWidth="1"/>
    <col min="9" max="9" width="26" bestFit="1" customWidth="1"/>
    <col min="10" max="10" width="20.7109375" customWidth="1"/>
  </cols>
  <sheetData>
    <row r="3" spans="3:10" s="171" customFormat="1" ht="27.75" customHeight="1">
      <c r="C3" s="200" t="s">
        <v>91</v>
      </c>
      <c r="D3" s="200"/>
      <c r="E3" s="200"/>
      <c r="F3" s="176"/>
      <c r="G3" s="176" t="s">
        <v>8</v>
      </c>
      <c r="H3" s="176"/>
      <c r="I3" s="177">
        <v>7057030000</v>
      </c>
      <c r="J3" s="176"/>
    </row>
    <row r="6" spans="3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3:10" ht="24" customHeight="1">
      <c r="C7" s="3" t="s">
        <v>80</v>
      </c>
      <c r="D7" s="4" t="s">
        <v>9</v>
      </c>
      <c r="E7" s="5">
        <v>3000000</v>
      </c>
      <c r="F7" s="4"/>
      <c r="G7" s="15">
        <f>E7</f>
        <v>3000000</v>
      </c>
      <c r="H7" s="15">
        <f>I3-E7</f>
        <v>7054030000</v>
      </c>
      <c r="I7" s="4"/>
      <c r="J7" s="6"/>
    </row>
    <row r="8" spans="3:10" ht="24" customHeight="1">
      <c r="C8" s="3"/>
      <c r="D8" s="8"/>
      <c r="E8" s="9">
        <v>2900000</v>
      </c>
      <c r="F8" s="8"/>
      <c r="G8" s="15">
        <f>G7+E8</f>
        <v>5900000</v>
      </c>
      <c r="H8" s="16">
        <f>H7-E8</f>
        <v>7051130000</v>
      </c>
      <c r="I8" s="8"/>
      <c r="J8" s="10"/>
    </row>
    <row r="9" spans="3:10" ht="24" customHeight="1">
      <c r="C9" s="3"/>
      <c r="D9" s="8"/>
      <c r="E9" s="9"/>
      <c r="F9" s="8"/>
      <c r="G9" s="15">
        <f t="shared" ref="G9:G15" si="0">E9</f>
        <v>0</v>
      </c>
      <c r="H9" s="16">
        <f t="shared" ref="H9:H15" si="1">H8-E9</f>
        <v>7051130000</v>
      </c>
      <c r="I9" s="8"/>
      <c r="J9" s="10"/>
    </row>
    <row r="10" spans="3:10" ht="24" customHeight="1">
      <c r="C10" s="3"/>
      <c r="D10" s="8"/>
      <c r="E10" s="9"/>
      <c r="F10" s="8"/>
      <c r="G10" s="15">
        <f t="shared" si="0"/>
        <v>0</v>
      </c>
      <c r="H10" s="16">
        <f t="shared" si="1"/>
        <v>7051130000</v>
      </c>
      <c r="I10" s="8"/>
      <c r="J10" s="10"/>
    </row>
    <row r="11" spans="3:10" ht="24" customHeight="1">
      <c r="C11" s="3"/>
      <c r="D11" s="8"/>
      <c r="E11" s="9"/>
      <c r="F11" s="8"/>
      <c r="G11" s="15">
        <f t="shared" si="0"/>
        <v>0</v>
      </c>
      <c r="H11" s="16">
        <f t="shared" si="1"/>
        <v>7051130000</v>
      </c>
      <c r="I11" s="8"/>
      <c r="J11" s="10"/>
    </row>
    <row r="12" spans="3:10" ht="24" customHeight="1">
      <c r="C12" s="3"/>
      <c r="D12" s="8"/>
      <c r="E12" s="9"/>
      <c r="F12" s="8"/>
      <c r="G12" s="15">
        <f t="shared" si="0"/>
        <v>0</v>
      </c>
      <c r="H12" s="16">
        <f t="shared" si="1"/>
        <v>7051130000</v>
      </c>
      <c r="I12" s="8"/>
      <c r="J12" s="10"/>
    </row>
    <row r="13" spans="3:10" ht="24" customHeight="1">
      <c r="C13" s="3"/>
      <c r="D13" s="151"/>
      <c r="E13" s="152"/>
      <c r="F13" s="8"/>
      <c r="G13" s="15">
        <f t="shared" si="0"/>
        <v>0</v>
      </c>
      <c r="H13" s="16">
        <f t="shared" si="1"/>
        <v>7051130000</v>
      </c>
      <c r="I13" s="8"/>
      <c r="J13" s="10"/>
    </row>
    <row r="14" spans="3:10" ht="24" customHeight="1">
      <c r="C14" s="3"/>
      <c r="D14" s="8"/>
      <c r="E14" s="9"/>
      <c r="F14" s="8"/>
      <c r="G14" s="15">
        <f t="shared" si="0"/>
        <v>0</v>
      </c>
      <c r="H14" s="16">
        <f t="shared" si="1"/>
        <v>7051130000</v>
      </c>
      <c r="I14" s="8"/>
      <c r="J14" s="10"/>
    </row>
    <row r="15" spans="3:10" ht="24" customHeight="1">
      <c r="C15" s="3"/>
      <c r="D15" s="8"/>
      <c r="E15" s="9"/>
      <c r="F15" s="8"/>
      <c r="G15" s="15">
        <f t="shared" si="0"/>
        <v>0</v>
      </c>
      <c r="H15" s="16">
        <f t="shared" si="1"/>
        <v>7051130000</v>
      </c>
      <c r="I15" s="8"/>
      <c r="J15" s="10"/>
    </row>
    <row r="16" spans="3:10" ht="24" customHeight="1">
      <c r="C16" s="3"/>
      <c r="D16" s="8"/>
      <c r="E16" s="9"/>
      <c r="F16" s="8"/>
      <c r="G16" s="16"/>
      <c r="H16" s="16"/>
      <c r="I16" s="8"/>
      <c r="J16" s="10"/>
    </row>
    <row r="17" spans="3:10" ht="24" customHeight="1">
      <c r="C17" s="3"/>
      <c r="D17" s="8"/>
      <c r="E17" s="9">
        <f>SUM(E7:E16)</f>
        <v>5900000</v>
      </c>
      <c r="F17" s="8"/>
      <c r="G17" s="16"/>
      <c r="H17" s="16"/>
      <c r="I17" s="8"/>
      <c r="J17" s="10"/>
    </row>
    <row r="20" spans="3:10" ht="15.75" thickBot="1"/>
    <row r="21" spans="3:10" ht="16.5" thickBot="1">
      <c r="D21" s="59" t="s">
        <v>68</v>
      </c>
      <c r="E21" s="60">
        <f>I3-E17</f>
        <v>7051130000</v>
      </c>
    </row>
  </sheetData>
  <mergeCells count="1">
    <mergeCell ref="C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/>
  <dimension ref="A3:J24"/>
  <sheetViews>
    <sheetView zoomScale="75" zoomScaleNormal="75" workbookViewId="0">
      <selection activeCell="J25" sqref="J25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20.140625" customWidth="1"/>
    <col min="7" max="7" width="21.42578125" customWidth="1"/>
    <col min="8" max="8" width="22.140625" customWidth="1"/>
    <col min="9" max="9" width="12.7109375" customWidth="1"/>
    <col min="10" max="10" width="13.85546875" customWidth="1"/>
  </cols>
  <sheetData>
    <row r="3" spans="1:10" s="171" customFormat="1" ht="27.75" customHeight="1">
      <c r="A3" s="174"/>
      <c r="C3" s="178" t="s">
        <v>121</v>
      </c>
      <c r="D3" s="176"/>
      <c r="E3" s="176"/>
      <c r="F3" s="176"/>
      <c r="G3" s="201" t="s">
        <v>102</v>
      </c>
      <c r="H3" s="201"/>
      <c r="I3" s="202">
        <v>2535000</v>
      </c>
      <c r="J3" s="202"/>
    </row>
    <row r="4" spans="1:10" ht="21">
      <c r="C4" s="204" t="s">
        <v>139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/>
      <c r="D7" s="8"/>
      <c r="E7" s="9"/>
      <c r="F7" s="8"/>
      <c r="G7" s="16"/>
      <c r="H7" s="16"/>
      <c r="I7" s="8"/>
      <c r="J7" s="8"/>
    </row>
    <row r="8" spans="1:10" ht="24" customHeight="1">
      <c r="C8" s="103"/>
      <c r="D8" s="8"/>
      <c r="E8" s="9"/>
      <c r="F8" s="8"/>
      <c r="G8" s="16"/>
      <c r="H8" s="16"/>
      <c r="I8" s="8"/>
      <c r="J8" s="8"/>
    </row>
    <row r="9" spans="1:10" ht="24" customHeight="1">
      <c r="C9" s="103"/>
      <c r="D9" s="8"/>
      <c r="E9" s="9"/>
      <c r="F9" s="8"/>
      <c r="G9" s="16"/>
      <c r="H9" s="16"/>
      <c r="I9" s="8"/>
      <c r="J9" s="8"/>
    </row>
    <row r="10" spans="1:10" ht="24" customHeight="1">
      <c r="C10" s="103"/>
      <c r="D10" s="8"/>
      <c r="E10" s="9"/>
      <c r="F10" s="8"/>
      <c r="G10" s="16"/>
      <c r="H10" s="16"/>
      <c r="I10" s="8"/>
      <c r="J10" s="8"/>
    </row>
    <row r="11" spans="1:10" ht="24" customHeight="1">
      <c r="C11" s="103"/>
      <c r="D11" s="8"/>
      <c r="E11" s="9"/>
      <c r="F11" s="8"/>
      <c r="G11" s="16"/>
      <c r="H11" s="16"/>
      <c r="I11" s="8"/>
      <c r="J11" s="8"/>
    </row>
    <row r="12" spans="1:10" ht="24" customHeight="1">
      <c r="C12" s="103"/>
      <c r="D12" s="8"/>
      <c r="E12" s="9"/>
      <c r="F12" s="8"/>
      <c r="G12" s="16"/>
      <c r="H12" s="16"/>
      <c r="I12" s="8"/>
      <c r="J12" s="8"/>
    </row>
    <row r="13" spans="1:10" ht="24" customHeight="1">
      <c r="C13" s="103"/>
      <c r="D13" s="8"/>
      <c r="E13" s="9"/>
      <c r="F13" s="8"/>
      <c r="G13" s="16"/>
      <c r="H13" s="16"/>
      <c r="I13" s="8"/>
      <c r="J13" s="8"/>
    </row>
    <row r="14" spans="1:10" ht="24" customHeight="1">
      <c r="C14" s="103"/>
      <c r="D14" s="8"/>
      <c r="E14" s="9"/>
      <c r="F14" s="8"/>
      <c r="G14" s="16"/>
      <c r="H14" s="16"/>
      <c r="I14" s="8"/>
      <c r="J14" s="8"/>
    </row>
    <row r="15" spans="1:10" ht="24" customHeight="1">
      <c r="C15" s="103"/>
      <c r="D15" s="8"/>
      <c r="E15" s="9"/>
      <c r="F15" s="8"/>
      <c r="G15" s="16"/>
      <c r="H15" s="16"/>
      <c r="I15" s="8"/>
      <c r="J15" s="8"/>
    </row>
    <row r="16" spans="1:10" ht="24" customHeight="1">
      <c r="C16" s="103"/>
      <c r="D16" s="151"/>
      <c r="E16" s="152"/>
      <c r="F16" s="8"/>
      <c r="G16" s="16"/>
      <c r="H16" s="16"/>
      <c r="I16" s="8"/>
      <c r="J16" s="8"/>
    </row>
    <row r="17" spans="3:10" ht="24" customHeight="1">
      <c r="C17" s="103"/>
      <c r="D17" s="8"/>
      <c r="E17" s="9"/>
      <c r="F17" s="8"/>
      <c r="G17" s="16"/>
      <c r="H17" s="16"/>
      <c r="I17" s="8"/>
      <c r="J17" s="8"/>
    </row>
    <row r="18" spans="3:10" ht="24" customHeight="1">
      <c r="C18" s="103"/>
      <c r="D18" s="8"/>
      <c r="E18" s="9"/>
      <c r="F18" s="8"/>
      <c r="G18" s="16"/>
      <c r="H18" s="16"/>
      <c r="I18" s="8"/>
      <c r="J18" s="8"/>
    </row>
    <row r="19" spans="3:10" ht="24" customHeight="1">
      <c r="C19" s="103"/>
      <c r="D19" s="8"/>
      <c r="E19" s="9"/>
      <c r="F19" s="8"/>
      <c r="G19" s="16"/>
      <c r="H19" s="16"/>
      <c r="I19" s="8"/>
      <c r="J19" s="8"/>
    </row>
    <row r="20" spans="3:10" ht="24" customHeight="1">
      <c r="C20" s="103"/>
      <c r="D20" s="8"/>
      <c r="E20" s="9">
        <f>SUM(E7:E19)</f>
        <v>0</v>
      </c>
      <c r="F20" s="8"/>
      <c r="G20" s="16"/>
      <c r="H20" s="16"/>
      <c r="I20" s="8"/>
      <c r="J20" s="8"/>
    </row>
    <row r="23" spans="3:10" ht="15.75" thickBot="1"/>
    <row r="24" spans="3:10" ht="16.5" thickBot="1">
      <c r="D24" s="59" t="s">
        <v>68</v>
      </c>
      <c r="E24" s="60">
        <f>I3-E20</f>
        <v>2535000</v>
      </c>
    </row>
  </sheetData>
  <mergeCells count="4">
    <mergeCell ref="G3:H3"/>
    <mergeCell ref="I3:J3"/>
    <mergeCell ref="C4:D4"/>
    <mergeCell ref="H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/>
  <dimension ref="C2:J21"/>
  <sheetViews>
    <sheetView zoomScale="75" zoomScaleNormal="75" workbookViewId="0">
      <selection activeCell="D8" sqref="D8"/>
    </sheetView>
  </sheetViews>
  <sheetFormatPr defaultRowHeight="15"/>
  <cols>
    <col min="3" max="10" width="26.5703125" customWidth="1"/>
  </cols>
  <sheetData>
    <row r="2" spans="3:10" ht="15.75" thickBot="1"/>
    <row r="3" spans="3:10" ht="27.75" customHeight="1" thickBot="1">
      <c r="C3" s="211" t="s">
        <v>22</v>
      </c>
      <c r="D3" s="212"/>
      <c r="E3" s="213"/>
      <c r="F3" s="2"/>
      <c r="G3" s="18" t="s">
        <v>8</v>
      </c>
      <c r="H3" s="19"/>
      <c r="I3" s="20">
        <v>3000000</v>
      </c>
      <c r="J3" s="21"/>
    </row>
    <row r="5" spans="3:10" ht="15.75" thickBot="1"/>
    <row r="6" spans="3:10" s="1" customFormat="1" ht="24" customHeight="1" thickBot="1"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</row>
    <row r="7" spans="3:10" ht="24" customHeight="1">
      <c r="C7" s="3">
        <v>42005</v>
      </c>
      <c r="D7" s="4" t="s">
        <v>9</v>
      </c>
      <c r="E7" s="5"/>
      <c r="F7" s="4"/>
      <c r="G7" s="15">
        <f>E7</f>
        <v>0</v>
      </c>
      <c r="H7" s="15">
        <f>I3-E7+F7</f>
        <v>3000000</v>
      </c>
      <c r="I7" s="4"/>
      <c r="J7" s="6"/>
    </row>
    <row r="8" spans="3:10" ht="24" customHeight="1">
      <c r="C8" s="3"/>
      <c r="D8" s="8"/>
      <c r="E8" s="9"/>
      <c r="F8" s="8"/>
      <c r="G8" s="16"/>
      <c r="H8" s="16"/>
      <c r="I8" s="8"/>
      <c r="J8" s="10"/>
    </row>
    <row r="9" spans="3:10" ht="24" customHeight="1">
      <c r="C9" s="3"/>
      <c r="D9" s="8"/>
      <c r="E9" s="9"/>
      <c r="F9" s="8"/>
      <c r="G9" s="16"/>
      <c r="H9" s="16"/>
      <c r="I9" s="8"/>
      <c r="J9" s="10"/>
    </row>
    <row r="10" spans="3:10" ht="24" customHeight="1">
      <c r="C10" s="3"/>
      <c r="D10" s="8"/>
      <c r="E10" s="9"/>
      <c r="F10" s="8"/>
      <c r="G10" s="16"/>
      <c r="H10" s="16"/>
      <c r="I10" s="8"/>
      <c r="J10" s="10"/>
    </row>
    <row r="11" spans="3:10" ht="24" customHeight="1">
      <c r="C11" s="3"/>
      <c r="D11" s="8"/>
      <c r="E11" s="9"/>
      <c r="F11" s="8"/>
      <c r="G11" s="16"/>
      <c r="H11" s="16"/>
      <c r="I11" s="8"/>
      <c r="J11" s="10"/>
    </row>
    <row r="12" spans="3:10" ht="24" customHeight="1">
      <c r="C12" s="3"/>
      <c r="D12" s="8"/>
      <c r="E12" s="9"/>
      <c r="F12" s="8"/>
      <c r="G12" s="16"/>
      <c r="H12" s="16"/>
      <c r="I12" s="8"/>
      <c r="J12" s="10"/>
    </row>
    <row r="13" spans="3:10" ht="24" customHeight="1">
      <c r="C13" s="3"/>
      <c r="D13" s="8"/>
      <c r="E13" s="9"/>
      <c r="F13" s="8"/>
      <c r="G13" s="16"/>
      <c r="H13" s="16"/>
      <c r="I13" s="8"/>
      <c r="J13" s="10"/>
    </row>
    <row r="14" spans="3:10" ht="24" customHeight="1">
      <c r="C14" s="3"/>
      <c r="D14" s="8"/>
      <c r="E14" s="9"/>
      <c r="F14" s="8"/>
      <c r="G14" s="16"/>
      <c r="H14" s="16"/>
      <c r="I14" s="8"/>
      <c r="J14" s="10"/>
    </row>
    <row r="15" spans="3:10" ht="24" customHeight="1">
      <c r="C15" s="3"/>
      <c r="D15" s="8"/>
      <c r="E15" s="9"/>
      <c r="F15" s="8"/>
      <c r="G15" s="16"/>
      <c r="H15" s="16"/>
      <c r="I15" s="8"/>
      <c r="J15" s="10"/>
    </row>
    <row r="16" spans="3:10" ht="24" customHeight="1">
      <c r="C16" s="3"/>
      <c r="D16" s="8"/>
      <c r="E16" s="9">
        <f>E7+E8+E9+E10+E11+E12+E13</f>
        <v>0</v>
      </c>
      <c r="F16" s="8"/>
      <c r="G16" s="16"/>
      <c r="H16" s="16"/>
      <c r="I16" s="8"/>
      <c r="J16" s="10"/>
    </row>
    <row r="20" spans="4:5" ht="15.75" thickBot="1"/>
    <row r="21" spans="4:5" ht="16.5" thickBot="1">
      <c r="D21" s="59" t="s">
        <v>68</v>
      </c>
      <c r="E21" s="60">
        <f>I3-E16</f>
        <v>3000000</v>
      </c>
    </row>
  </sheetData>
  <mergeCells count="1">
    <mergeCell ref="C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C2:J21"/>
  <sheetViews>
    <sheetView zoomScale="75" zoomScaleNormal="75" workbookViewId="0">
      <selection activeCell="N26" sqref="N26"/>
    </sheetView>
  </sheetViews>
  <sheetFormatPr defaultRowHeight="15"/>
  <cols>
    <col min="3" max="10" width="26.5703125" customWidth="1"/>
  </cols>
  <sheetData>
    <row r="2" spans="3:10" ht="15.75" thickBot="1"/>
    <row r="3" spans="3:10" ht="27.75" customHeight="1" thickBot="1">
      <c r="C3" s="211" t="s">
        <v>23</v>
      </c>
      <c r="D3" s="212"/>
      <c r="E3" s="213"/>
      <c r="F3" s="2"/>
      <c r="G3" s="18" t="s">
        <v>8</v>
      </c>
      <c r="H3" s="19"/>
      <c r="I3" s="20"/>
      <c r="J3" s="21"/>
    </row>
    <row r="5" spans="3:10" ht="15.75" thickBot="1"/>
    <row r="6" spans="3:10" s="1" customFormat="1" ht="24" customHeight="1" thickBot="1"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</row>
    <row r="7" spans="3:10" ht="24" customHeight="1">
      <c r="C7" s="3">
        <v>42005</v>
      </c>
      <c r="D7" s="4" t="s">
        <v>9</v>
      </c>
      <c r="E7" s="5"/>
      <c r="F7" s="4"/>
      <c r="G7" s="15">
        <f>E7</f>
        <v>0</v>
      </c>
      <c r="H7" s="15">
        <f>I3-E7+F7</f>
        <v>0</v>
      </c>
      <c r="I7" s="4"/>
      <c r="J7" s="6"/>
    </row>
    <row r="8" spans="3:10" ht="24" customHeight="1">
      <c r="C8" s="3"/>
      <c r="D8" s="8"/>
      <c r="E8" s="9"/>
      <c r="F8" s="8"/>
      <c r="G8" s="16"/>
      <c r="H8" s="16"/>
      <c r="I8" s="8"/>
      <c r="J8" s="10"/>
    </row>
    <row r="9" spans="3:10" ht="24" customHeight="1">
      <c r="C9" s="3"/>
      <c r="D9" s="8"/>
      <c r="E9" s="9"/>
      <c r="F9" s="8"/>
      <c r="G9" s="16"/>
      <c r="H9" s="16"/>
      <c r="I9" s="8"/>
      <c r="J9" s="10"/>
    </row>
    <row r="10" spans="3:10" ht="24" customHeight="1">
      <c r="C10" s="3"/>
      <c r="D10" s="8"/>
      <c r="E10" s="9"/>
      <c r="F10" s="8"/>
      <c r="G10" s="16"/>
      <c r="H10" s="16"/>
      <c r="I10" s="8"/>
      <c r="J10" s="10"/>
    </row>
    <row r="11" spans="3:10" ht="24" customHeight="1">
      <c r="C11" s="3"/>
      <c r="D11" s="8"/>
      <c r="E11" s="9"/>
      <c r="F11" s="8"/>
      <c r="G11" s="16"/>
      <c r="H11" s="16"/>
      <c r="I11" s="8"/>
      <c r="J11" s="10"/>
    </row>
    <row r="12" spans="3:10" ht="24" customHeight="1">
      <c r="C12" s="3"/>
      <c r="D12" s="8"/>
      <c r="E12" s="9"/>
      <c r="F12" s="8"/>
      <c r="G12" s="16"/>
      <c r="H12" s="16"/>
      <c r="I12" s="8"/>
      <c r="J12" s="10"/>
    </row>
    <row r="13" spans="3:10" ht="24" customHeight="1">
      <c r="C13" s="3"/>
      <c r="D13" s="8"/>
      <c r="E13" s="9"/>
      <c r="F13" s="8"/>
      <c r="G13" s="16"/>
      <c r="H13" s="16"/>
      <c r="I13" s="8"/>
      <c r="J13" s="10"/>
    </row>
    <row r="14" spans="3:10" ht="24" customHeight="1">
      <c r="C14" s="3"/>
      <c r="D14" s="8"/>
      <c r="E14" s="9"/>
      <c r="F14" s="8"/>
      <c r="G14" s="16"/>
      <c r="H14" s="16"/>
      <c r="I14" s="8"/>
      <c r="J14" s="10"/>
    </row>
    <row r="15" spans="3:10" ht="24" customHeight="1">
      <c r="C15" s="3"/>
      <c r="D15" s="8"/>
      <c r="E15" s="9"/>
      <c r="F15" s="8"/>
      <c r="G15" s="16"/>
      <c r="H15" s="16"/>
      <c r="I15" s="8"/>
      <c r="J15" s="10"/>
    </row>
    <row r="16" spans="3:10" ht="24" customHeight="1">
      <c r="C16" s="3"/>
      <c r="D16" s="8"/>
      <c r="E16" s="9"/>
      <c r="F16" s="8"/>
      <c r="G16" s="16"/>
      <c r="H16" s="16"/>
      <c r="I16" s="8"/>
      <c r="J16" s="10"/>
    </row>
    <row r="17" spans="3:10" ht="24" customHeight="1">
      <c r="C17" s="3"/>
      <c r="D17" s="8"/>
      <c r="E17" s="9"/>
      <c r="F17" s="8"/>
      <c r="G17" s="16"/>
      <c r="H17" s="16"/>
      <c r="I17" s="8"/>
      <c r="J17" s="10"/>
    </row>
    <row r="20" spans="3:10" ht="15.75" thickBot="1"/>
    <row r="21" spans="3:10" ht="16.5" thickBot="1">
      <c r="D21" s="59" t="s">
        <v>68</v>
      </c>
      <c r="E21" s="60">
        <f>I3-E17</f>
        <v>0</v>
      </c>
    </row>
  </sheetData>
  <mergeCells count="1">
    <mergeCell ref="C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C2:J21"/>
  <sheetViews>
    <sheetView zoomScale="75" zoomScaleNormal="75" workbookViewId="0">
      <selection activeCell="C8" sqref="C8"/>
    </sheetView>
  </sheetViews>
  <sheetFormatPr defaultRowHeight="15"/>
  <cols>
    <col min="3" max="10" width="26.5703125" customWidth="1"/>
  </cols>
  <sheetData>
    <row r="2" spans="3:10" ht="15.75" thickBot="1"/>
    <row r="3" spans="3:10" ht="27.75" customHeight="1" thickBot="1">
      <c r="C3" s="211" t="s">
        <v>24</v>
      </c>
      <c r="D3" s="212"/>
      <c r="E3" s="213"/>
      <c r="F3" s="2"/>
      <c r="G3" s="18" t="s">
        <v>8</v>
      </c>
      <c r="H3" s="19"/>
      <c r="I3" s="20">
        <v>7057030000</v>
      </c>
      <c r="J3" s="21"/>
    </row>
    <row r="5" spans="3:10" ht="15.75" thickBot="1"/>
    <row r="6" spans="3:10" s="1" customFormat="1" ht="24" customHeight="1" thickBot="1"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</row>
    <row r="7" spans="3:10" ht="24" customHeight="1">
      <c r="C7" s="3">
        <v>42611</v>
      </c>
      <c r="D7" s="4" t="s">
        <v>9</v>
      </c>
      <c r="E7" s="5">
        <v>3000000</v>
      </c>
      <c r="F7" s="4"/>
      <c r="G7" s="15">
        <f>E7</f>
        <v>3000000</v>
      </c>
      <c r="H7" s="15">
        <f>I3-E7+F7</f>
        <v>7054030000</v>
      </c>
      <c r="I7" s="4"/>
      <c r="J7" s="6"/>
    </row>
    <row r="8" spans="3:10" ht="24" customHeight="1">
      <c r="C8" s="3"/>
      <c r="D8" s="8"/>
      <c r="E8" s="9"/>
      <c r="F8" s="8"/>
      <c r="G8" s="16"/>
      <c r="H8" s="16"/>
      <c r="I8" s="8"/>
      <c r="J8" s="10"/>
    </row>
    <row r="9" spans="3:10" ht="24" customHeight="1">
      <c r="C9" s="3"/>
      <c r="D9" s="8"/>
      <c r="E9" s="9"/>
      <c r="F9" s="8"/>
      <c r="G9" s="16"/>
      <c r="H9" s="16"/>
      <c r="I9" s="8"/>
      <c r="J9" s="10"/>
    </row>
    <row r="10" spans="3:10" ht="24" customHeight="1">
      <c r="C10" s="3"/>
      <c r="D10" s="8"/>
      <c r="E10" s="9"/>
      <c r="F10" s="8"/>
      <c r="G10" s="16"/>
      <c r="H10" s="16"/>
      <c r="I10" s="8"/>
      <c r="J10" s="10"/>
    </row>
    <row r="11" spans="3:10" ht="24" customHeight="1">
      <c r="C11" s="3"/>
      <c r="D11" s="8"/>
      <c r="E11" s="9"/>
      <c r="F11" s="8"/>
      <c r="G11" s="16"/>
      <c r="H11" s="16"/>
      <c r="I11" s="8"/>
      <c r="J11" s="10"/>
    </row>
    <row r="12" spans="3:10" ht="24" customHeight="1">
      <c r="C12" s="3"/>
      <c r="D12" s="8"/>
      <c r="E12" s="9"/>
      <c r="F12" s="8"/>
      <c r="G12" s="16"/>
      <c r="H12" s="16"/>
      <c r="I12" s="8"/>
      <c r="J12" s="10"/>
    </row>
    <row r="13" spans="3:10" ht="24" customHeight="1">
      <c r="C13" s="3"/>
      <c r="D13" s="8"/>
      <c r="E13" s="9"/>
      <c r="F13" s="8"/>
      <c r="G13" s="16"/>
      <c r="H13" s="16"/>
      <c r="I13" s="8"/>
      <c r="J13" s="10"/>
    </row>
    <row r="14" spans="3:10" ht="24" customHeight="1">
      <c r="C14" s="3"/>
      <c r="D14" s="8"/>
      <c r="E14" s="9"/>
      <c r="F14" s="8"/>
      <c r="G14" s="16"/>
      <c r="H14" s="16"/>
      <c r="I14" s="8"/>
      <c r="J14" s="10"/>
    </row>
    <row r="15" spans="3:10" ht="24" customHeight="1">
      <c r="C15" s="3"/>
      <c r="D15" s="8"/>
      <c r="E15" s="9"/>
      <c r="F15" s="8"/>
      <c r="G15" s="16"/>
      <c r="H15" s="16"/>
      <c r="I15" s="8"/>
      <c r="J15" s="10"/>
    </row>
    <row r="16" spans="3:10" ht="24" customHeight="1">
      <c r="C16" s="3"/>
      <c r="D16" s="8"/>
      <c r="E16" s="9"/>
      <c r="F16" s="8"/>
      <c r="G16" s="16"/>
      <c r="H16" s="16"/>
      <c r="I16" s="8"/>
      <c r="J16" s="10"/>
    </row>
    <row r="17" spans="3:10" ht="24" customHeight="1">
      <c r="C17" s="3"/>
      <c r="D17" s="8"/>
      <c r="E17" s="9">
        <f>SUM(E7:E16)</f>
        <v>3000000</v>
      </c>
      <c r="F17" s="8"/>
      <c r="G17" s="16"/>
      <c r="H17" s="16"/>
      <c r="I17" s="8"/>
      <c r="J17" s="10"/>
    </row>
    <row r="20" spans="3:10" ht="15.75" thickBot="1"/>
    <row r="21" spans="3:10" ht="16.5" thickBot="1">
      <c r="D21" s="59" t="s">
        <v>68</v>
      </c>
      <c r="E21" s="60">
        <f>I3-E17</f>
        <v>7054030000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2"/>
  <sheetViews>
    <sheetView topLeftCell="A25" workbookViewId="0">
      <selection activeCell="H43" sqref="H43"/>
    </sheetView>
  </sheetViews>
  <sheetFormatPr defaultRowHeight="15"/>
  <cols>
    <col min="2" max="5" width="32.42578125" customWidth="1"/>
    <col min="6" max="7" width="20.85546875" customWidth="1"/>
  </cols>
  <sheetData>
    <row r="3" spans="2:5" ht="15.75" thickBot="1"/>
    <row r="4" spans="2:5" ht="19.5" thickBot="1">
      <c r="B4" s="85" t="s">
        <v>73</v>
      </c>
      <c r="C4" s="85" t="s">
        <v>1</v>
      </c>
      <c r="D4" s="85" t="s">
        <v>72</v>
      </c>
      <c r="E4" s="85" t="s">
        <v>69</v>
      </c>
    </row>
    <row r="5" spans="2:5" ht="23.25" customHeight="1">
      <c r="B5" s="86">
        <v>42045</v>
      </c>
      <c r="C5" s="90" t="s">
        <v>16</v>
      </c>
      <c r="D5" s="90">
        <v>1405</v>
      </c>
      <c r="E5" s="89">
        <v>340000</v>
      </c>
    </row>
    <row r="6" spans="2:5" ht="23.25" customHeight="1">
      <c r="B6" s="87">
        <v>42062</v>
      </c>
      <c r="C6" s="91" t="s">
        <v>21</v>
      </c>
      <c r="D6" s="91">
        <v>1402</v>
      </c>
      <c r="E6" s="88">
        <v>4663.5</v>
      </c>
    </row>
    <row r="7" spans="2:5" ht="23.25" customHeight="1">
      <c r="B7" s="87">
        <v>42062</v>
      </c>
      <c r="C7" s="91" t="s">
        <v>15</v>
      </c>
      <c r="D7" s="91" t="s">
        <v>74</v>
      </c>
      <c r="E7" s="88">
        <v>352450</v>
      </c>
    </row>
    <row r="8" spans="2:5" ht="23.25" customHeight="1">
      <c r="B8" s="87">
        <v>42073</v>
      </c>
      <c r="C8" s="91" t="s">
        <v>25</v>
      </c>
      <c r="D8" s="91">
        <v>1302</v>
      </c>
      <c r="E8" s="88">
        <v>10000</v>
      </c>
    </row>
    <row r="9" spans="2:5" ht="23.25" customHeight="1">
      <c r="B9" s="87">
        <v>42081</v>
      </c>
      <c r="C9" s="91" t="s">
        <v>16</v>
      </c>
      <c r="D9" s="91" t="s">
        <v>74</v>
      </c>
      <c r="E9" s="88">
        <v>300000</v>
      </c>
    </row>
    <row r="10" spans="2:5" ht="23.25" customHeight="1">
      <c r="B10" s="87">
        <v>42086</v>
      </c>
      <c r="C10" s="91" t="s">
        <v>15</v>
      </c>
      <c r="D10" s="91" t="s">
        <v>74</v>
      </c>
      <c r="E10" s="88">
        <v>55000</v>
      </c>
    </row>
    <row r="11" spans="2:5" ht="23.25" customHeight="1">
      <c r="B11" s="87">
        <v>42089</v>
      </c>
      <c r="C11" s="91" t="s">
        <v>11</v>
      </c>
      <c r="D11" s="91">
        <v>1302</v>
      </c>
      <c r="E11" s="88">
        <v>363000</v>
      </c>
    </row>
    <row r="12" spans="2:5" ht="23.25" customHeight="1">
      <c r="B12" s="87">
        <v>42093</v>
      </c>
      <c r="C12" s="91" t="s">
        <v>12</v>
      </c>
      <c r="D12" s="91" t="s">
        <v>74</v>
      </c>
      <c r="E12" s="88">
        <v>200000</v>
      </c>
    </row>
    <row r="13" spans="2:5" ht="23.25" customHeight="1">
      <c r="B13" s="87">
        <v>42095</v>
      </c>
      <c r="C13" s="91" t="s">
        <v>18</v>
      </c>
      <c r="D13" s="91">
        <v>1405</v>
      </c>
      <c r="E13" s="88">
        <v>8500</v>
      </c>
    </row>
    <row r="14" spans="2:5" ht="23.25" customHeight="1">
      <c r="B14" s="87">
        <v>42115</v>
      </c>
      <c r="C14" s="91" t="s">
        <v>13</v>
      </c>
      <c r="D14" s="91" t="s">
        <v>74</v>
      </c>
      <c r="E14" s="88">
        <v>675000</v>
      </c>
    </row>
    <row r="15" spans="2:5" ht="23.25" customHeight="1">
      <c r="B15" s="87">
        <v>42122</v>
      </c>
      <c r="C15" s="91" t="s">
        <v>25</v>
      </c>
      <c r="D15" s="91" t="s">
        <v>74</v>
      </c>
      <c r="E15" s="88">
        <v>117000</v>
      </c>
    </row>
    <row r="16" spans="2:5" ht="23.25" customHeight="1">
      <c r="B16" s="87">
        <v>42131</v>
      </c>
      <c r="C16" s="91" t="s">
        <v>14</v>
      </c>
      <c r="D16" s="91" t="s">
        <v>74</v>
      </c>
      <c r="E16" s="88">
        <v>500000</v>
      </c>
    </row>
    <row r="17" spans="2:5" ht="23.25" customHeight="1">
      <c r="B17" s="87">
        <v>42132</v>
      </c>
      <c r="C17" s="91" t="s">
        <v>18</v>
      </c>
      <c r="D17" s="91" t="s">
        <v>74</v>
      </c>
      <c r="E17" s="88">
        <v>350000</v>
      </c>
    </row>
    <row r="18" spans="2:5" ht="23.25" customHeight="1">
      <c r="B18" s="87">
        <v>42137</v>
      </c>
      <c r="C18" s="91" t="s">
        <v>12</v>
      </c>
      <c r="D18" s="91" t="s">
        <v>74</v>
      </c>
      <c r="E18" s="88">
        <v>850000</v>
      </c>
    </row>
    <row r="19" spans="2:5" ht="23.25" customHeight="1">
      <c r="B19" s="87">
        <v>42137</v>
      </c>
      <c r="C19" s="91" t="s">
        <v>17</v>
      </c>
      <c r="D19" s="91">
        <v>1301</v>
      </c>
      <c r="E19" s="88">
        <v>15000</v>
      </c>
    </row>
    <row r="20" spans="2:5" ht="23.25" customHeight="1">
      <c r="B20" s="87">
        <v>42137</v>
      </c>
      <c r="C20" s="91" t="s">
        <v>16</v>
      </c>
      <c r="D20" s="91" t="s">
        <v>75</v>
      </c>
      <c r="E20" s="88">
        <v>75500</v>
      </c>
    </row>
    <row r="21" spans="2:5" ht="23.25" customHeight="1">
      <c r="B21" s="87">
        <v>42139</v>
      </c>
      <c r="C21" s="91" t="s">
        <v>76</v>
      </c>
      <c r="D21" s="91">
        <v>1405</v>
      </c>
      <c r="E21" s="88">
        <v>150000</v>
      </c>
    </row>
    <row r="22" spans="2:5" ht="23.25" customHeight="1">
      <c r="B22" s="87">
        <v>42144</v>
      </c>
      <c r="C22" s="91" t="s">
        <v>15</v>
      </c>
      <c r="D22" s="91">
        <v>1301</v>
      </c>
      <c r="E22" s="88">
        <v>100000</v>
      </c>
    </row>
    <row r="23" spans="2:5" ht="23.25" customHeight="1">
      <c r="B23" s="87">
        <v>42145</v>
      </c>
      <c r="C23" s="91" t="s">
        <v>20</v>
      </c>
      <c r="D23" s="91">
        <v>1302</v>
      </c>
      <c r="E23" s="88">
        <v>26000</v>
      </c>
    </row>
    <row r="24" spans="2:5" ht="23.25" customHeight="1">
      <c r="B24" s="87">
        <v>42151</v>
      </c>
      <c r="C24" s="91" t="s">
        <v>20</v>
      </c>
      <c r="D24" s="91" t="s">
        <v>74</v>
      </c>
      <c r="E24" s="88">
        <v>238000</v>
      </c>
    </row>
    <row r="25" spans="2:5" ht="23.25" customHeight="1">
      <c r="B25" s="87">
        <v>42151</v>
      </c>
      <c r="C25" s="91" t="s">
        <v>21</v>
      </c>
      <c r="D25" s="91">
        <v>1402</v>
      </c>
      <c r="E25" s="88">
        <v>46000</v>
      </c>
    </row>
    <row r="26" spans="2:5" ht="23.25" customHeight="1">
      <c r="B26" s="87">
        <v>42151</v>
      </c>
      <c r="C26" s="91" t="s">
        <v>20</v>
      </c>
      <c r="D26" s="91">
        <v>1402</v>
      </c>
      <c r="E26" s="88">
        <v>46000</v>
      </c>
    </row>
    <row r="27" spans="2:5" ht="23.25" customHeight="1">
      <c r="B27" s="87">
        <v>42151</v>
      </c>
      <c r="C27" s="91" t="s">
        <v>19</v>
      </c>
      <c r="D27" s="91">
        <v>1402</v>
      </c>
      <c r="E27" s="88">
        <v>46000</v>
      </c>
    </row>
    <row r="28" spans="2:5" ht="23.25" customHeight="1">
      <c r="B28" s="87">
        <v>42151</v>
      </c>
      <c r="C28" s="91" t="s">
        <v>25</v>
      </c>
      <c r="D28" s="91">
        <v>1402</v>
      </c>
      <c r="E28" s="88">
        <v>46000</v>
      </c>
    </row>
    <row r="29" spans="2:5" ht="23.25" customHeight="1">
      <c r="B29" s="87">
        <v>42151</v>
      </c>
      <c r="C29" s="91" t="s">
        <v>18</v>
      </c>
      <c r="D29" s="91">
        <v>1402</v>
      </c>
      <c r="E29" s="88">
        <v>46000</v>
      </c>
    </row>
    <row r="30" spans="2:5" ht="23.25" customHeight="1">
      <c r="B30" s="87">
        <v>42151</v>
      </c>
      <c r="C30" s="91" t="s">
        <v>16</v>
      </c>
      <c r="D30" s="91">
        <v>1402</v>
      </c>
      <c r="E30" s="88">
        <v>46000</v>
      </c>
    </row>
    <row r="31" spans="2:5" ht="23.25" customHeight="1">
      <c r="B31" s="87">
        <v>42151</v>
      </c>
      <c r="C31" s="91" t="s">
        <v>15</v>
      </c>
      <c r="D31" s="91">
        <v>1402</v>
      </c>
      <c r="E31" s="88">
        <v>46000</v>
      </c>
    </row>
    <row r="32" spans="2:5" ht="23.25" customHeight="1">
      <c r="B32" s="87">
        <v>42151</v>
      </c>
      <c r="C32" s="91" t="s">
        <v>14</v>
      </c>
      <c r="D32" s="91">
        <v>1402</v>
      </c>
      <c r="E32" s="88">
        <v>46000</v>
      </c>
    </row>
    <row r="33" spans="2:5" ht="23.25" customHeight="1">
      <c r="B33" s="87">
        <v>42151</v>
      </c>
      <c r="C33" s="91" t="s">
        <v>13</v>
      </c>
      <c r="D33" s="91">
        <v>1402</v>
      </c>
      <c r="E33" s="88">
        <v>46000</v>
      </c>
    </row>
    <row r="34" spans="2:5" ht="23.25" customHeight="1">
      <c r="B34" s="87">
        <v>42151</v>
      </c>
      <c r="C34" s="91" t="s">
        <v>17</v>
      </c>
      <c r="D34" s="91">
        <v>1402</v>
      </c>
      <c r="E34" s="88">
        <v>46000</v>
      </c>
    </row>
    <row r="35" spans="2:5" ht="23.25" customHeight="1">
      <c r="B35" s="87">
        <v>42151</v>
      </c>
      <c r="C35" s="91" t="s">
        <v>12</v>
      </c>
      <c r="D35" s="91">
        <v>1402</v>
      </c>
      <c r="E35" s="88">
        <v>46000</v>
      </c>
    </row>
    <row r="36" spans="2:5" ht="23.25" customHeight="1">
      <c r="B36" s="87">
        <v>42151</v>
      </c>
      <c r="C36" s="91" t="s">
        <v>11</v>
      </c>
      <c r="D36" s="91">
        <v>1402</v>
      </c>
      <c r="E36" s="88">
        <v>46000</v>
      </c>
    </row>
    <row r="37" spans="2:5" ht="23.25" customHeight="1">
      <c r="B37" s="87">
        <v>42151</v>
      </c>
      <c r="C37" s="91" t="s">
        <v>10</v>
      </c>
      <c r="D37" s="91">
        <v>1402</v>
      </c>
      <c r="E37" s="88">
        <v>46000</v>
      </c>
    </row>
    <row r="38" spans="2:5" ht="23.25" customHeight="1">
      <c r="B38" s="87">
        <v>42151</v>
      </c>
      <c r="C38" s="91" t="s">
        <v>12</v>
      </c>
      <c r="D38" s="91" t="s">
        <v>74</v>
      </c>
      <c r="E38" s="88">
        <v>35000</v>
      </c>
    </row>
    <row r="39" spans="2:5" ht="23.25" customHeight="1">
      <c r="B39" s="87">
        <v>42160</v>
      </c>
      <c r="C39" s="91" t="s">
        <v>14</v>
      </c>
      <c r="D39" s="91">
        <v>1506</v>
      </c>
      <c r="E39" s="88">
        <v>75000</v>
      </c>
    </row>
    <row r="40" spans="2:5" ht="23.25" customHeight="1">
      <c r="B40" s="87">
        <v>42160</v>
      </c>
      <c r="C40" s="91" t="s">
        <v>25</v>
      </c>
      <c r="D40" s="91">
        <v>1405</v>
      </c>
      <c r="E40" s="88">
        <v>50000</v>
      </c>
    </row>
    <row r="41" spans="2:5" ht="23.25" customHeight="1">
      <c r="B41" s="87">
        <v>42165</v>
      </c>
      <c r="C41" s="91" t="s">
        <v>13</v>
      </c>
      <c r="D41" s="91">
        <v>1403</v>
      </c>
      <c r="E41" s="88">
        <v>70000</v>
      </c>
    </row>
    <row r="42" spans="2:5" ht="23.25" customHeight="1">
      <c r="B42" s="87"/>
      <c r="C42" s="91"/>
      <c r="D42" s="91"/>
      <c r="E42" s="88"/>
    </row>
    <row r="43" spans="2:5" ht="23.25" customHeight="1">
      <c r="B43" s="87"/>
      <c r="C43" s="91"/>
      <c r="D43" s="91"/>
      <c r="E43" s="88"/>
    </row>
    <row r="44" spans="2:5" ht="23.25" customHeight="1">
      <c r="B44" s="87"/>
      <c r="C44" s="91"/>
      <c r="D44" s="91"/>
      <c r="E44" s="88"/>
    </row>
    <row r="45" spans="2:5" ht="23.25" customHeight="1">
      <c r="B45" s="87"/>
      <c r="C45" s="91"/>
      <c r="D45" s="91"/>
      <c r="E45" s="88"/>
    </row>
    <row r="46" spans="2:5" ht="23.25" customHeight="1">
      <c r="B46" s="87"/>
      <c r="C46" s="91"/>
      <c r="D46" s="91"/>
      <c r="E46" s="88"/>
    </row>
    <row r="47" spans="2:5" ht="23.25" customHeight="1">
      <c r="B47" s="87"/>
      <c r="C47" s="91"/>
      <c r="D47" s="91"/>
      <c r="E47" s="88"/>
    </row>
    <row r="48" spans="2:5" ht="23.25" customHeight="1">
      <c r="B48" s="87"/>
      <c r="C48" s="91"/>
      <c r="D48" s="91"/>
      <c r="E48" s="88"/>
    </row>
    <row r="49" spans="2:5" ht="23.25" customHeight="1">
      <c r="B49" s="87"/>
      <c r="C49" s="91"/>
      <c r="D49" s="91"/>
      <c r="E49" s="88"/>
    </row>
    <row r="50" spans="2:5" ht="23.25" customHeight="1">
      <c r="B50" s="87"/>
      <c r="C50" s="91"/>
      <c r="D50" s="91"/>
      <c r="E50" s="88"/>
    </row>
    <row r="51" spans="2:5" ht="23.25" customHeight="1" thickBot="1">
      <c r="B51" s="94"/>
      <c r="C51" s="95"/>
      <c r="D51" s="95"/>
      <c r="E51" s="92"/>
    </row>
    <row r="52" spans="2:5" ht="23.25" customHeight="1" thickBot="1">
      <c r="B52" s="96"/>
      <c r="C52" s="97"/>
      <c r="D52" s="98"/>
      <c r="E52" s="93">
        <f>SUM(E5:E51)</f>
        <v>5558113.5</v>
      </c>
    </row>
  </sheetData>
  <autoFilter ref="B5:E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opLeftCell="A7" workbookViewId="0">
      <selection activeCell="O16" sqref="O16"/>
    </sheetView>
  </sheetViews>
  <sheetFormatPr defaultRowHeight="15.75"/>
  <cols>
    <col min="2" max="2" width="11.85546875" style="161" customWidth="1"/>
    <col min="3" max="3" width="18.85546875" customWidth="1"/>
    <col min="4" max="4" width="20.42578125" customWidth="1"/>
    <col min="5" max="5" width="16.5703125" customWidth="1"/>
    <col min="6" max="6" width="17.85546875" customWidth="1"/>
    <col min="7" max="7" width="15" customWidth="1"/>
    <col min="8" max="8" width="20" customWidth="1"/>
    <col min="9" max="9" width="20.5703125" customWidth="1"/>
    <col min="10" max="10" width="14" customWidth="1"/>
  </cols>
  <sheetData>
    <row r="1" spans="2:10" ht="36.75" customHeight="1">
      <c r="B1" s="195" t="s">
        <v>77</v>
      </c>
      <c r="C1" s="195" t="s">
        <v>144</v>
      </c>
      <c r="D1" s="195" t="s">
        <v>88</v>
      </c>
      <c r="E1" s="197" t="s">
        <v>89</v>
      </c>
      <c r="F1" s="198"/>
      <c r="G1" s="198"/>
      <c r="H1" s="195" t="s">
        <v>145</v>
      </c>
      <c r="I1" s="193" t="s">
        <v>146</v>
      </c>
    </row>
    <row r="2" spans="2:10" ht="17.25" customHeight="1" thickBot="1">
      <c r="B2" s="196"/>
      <c r="C2" s="196"/>
      <c r="D2" s="196"/>
      <c r="E2" s="162">
        <v>1</v>
      </c>
      <c r="F2" s="163">
        <v>2</v>
      </c>
      <c r="G2" s="163">
        <v>3</v>
      </c>
      <c r="H2" s="196"/>
      <c r="I2" s="194"/>
    </row>
    <row r="3" spans="2:10" ht="25.5" customHeight="1">
      <c r="B3" s="164">
        <v>1001</v>
      </c>
      <c r="C3" s="165">
        <v>120701000</v>
      </c>
      <c r="D3" s="165"/>
      <c r="E3" s="165"/>
      <c r="F3" s="165"/>
      <c r="G3" s="165"/>
      <c r="H3" s="165">
        <f t="shared" ref="H3:H22" si="0">SUM(C3:G3)</f>
        <v>120701000</v>
      </c>
      <c r="I3" s="165">
        <f>' වැටුප් හා චෙතන 1,001'!H60</f>
        <v>0</v>
      </c>
      <c r="J3" s="166"/>
    </row>
    <row r="4" spans="2:10" ht="25.5" customHeight="1">
      <c r="B4" s="167">
        <v>1002</v>
      </c>
      <c r="C4" s="168">
        <v>7000000</v>
      </c>
      <c r="D4" s="168"/>
      <c r="E4" s="168"/>
      <c r="F4" s="168"/>
      <c r="G4" s="168"/>
      <c r="H4" s="165">
        <f t="shared" si="0"/>
        <v>7000000</v>
      </c>
      <c r="I4" s="165">
        <f>'අතිකාල හා නි. වැටුප් 1,002'!H52</f>
        <v>0</v>
      </c>
    </row>
    <row r="5" spans="2:10" ht="25.5" customHeight="1">
      <c r="B5" s="167">
        <v>1003</v>
      </c>
      <c r="C5" s="168">
        <v>72457000</v>
      </c>
      <c r="D5" s="168"/>
      <c r="E5" s="168"/>
      <c r="F5" s="168"/>
      <c r="G5" s="168"/>
      <c r="H5" s="165">
        <f t="shared" si="0"/>
        <v>72457000</v>
      </c>
      <c r="I5" s="165">
        <f>'අනෙකුත් දීමනා 1,003'!H57</f>
        <v>0</v>
      </c>
    </row>
    <row r="6" spans="2:10" ht="25.5" customHeight="1">
      <c r="B6" s="167">
        <v>1101</v>
      </c>
      <c r="C6" s="168">
        <v>8500000</v>
      </c>
      <c r="D6" s="168"/>
      <c r="E6" s="168"/>
      <c r="F6" s="168"/>
      <c r="G6" s="168"/>
      <c r="H6" s="165">
        <f t="shared" si="0"/>
        <v>8500000</v>
      </c>
      <c r="I6" s="165">
        <f>'ගමන් වියදම් 1,101'!H54</f>
        <v>0</v>
      </c>
    </row>
    <row r="7" spans="2:10" ht="25.5" customHeight="1">
      <c r="B7" s="167">
        <v>1201</v>
      </c>
      <c r="C7" s="168">
        <v>4700000</v>
      </c>
      <c r="D7" s="168"/>
      <c r="E7" s="168"/>
      <c r="F7" s="168"/>
      <c r="G7" s="168"/>
      <c r="H7" s="165">
        <f t="shared" si="0"/>
        <v>4700000</v>
      </c>
      <c r="I7" s="165">
        <f>' ලිපිද්‍රව්‍ය හා කාර්.උපක 1,201'!H50</f>
        <v>0</v>
      </c>
    </row>
    <row r="8" spans="2:10" ht="25.5" customHeight="1">
      <c r="B8" s="167">
        <v>1202</v>
      </c>
      <c r="C8" s="168">
        <v>5000000</v>
      </c>
      <c r="D8" s="168"/>
      <c r="E8" s="168"/>
      <c r="F8" s="168"/>
      <c r="G8" s="168"/>
      <c r="H8" s="165">
        <f t="shared" si="0"/>
        <v>5000000</v>
      </c>
      <c r="I8" s="165">
        <f>'ඉන්ධන හා ලි.තෙල් 1,202'!H46</f>
        <v>0</v>
      </c>
    </row>
    <row r="9" spans="2:10" ht="25.5" customHeight="1">
      <c r="B9" s="167">
        <v>1205</v>
      </c>
      <c r="C9" s="168">
        <v>250000</v>
      </c>
      <c r="D9" s="168"/>
      <c r="E9" s="168"/>
      <c r="F9" s="168"/>
      <c r="G9" s="168"/>
      <c r="H9" s="165">
        <f t="shared" si="0"/>
        <v>250000</v>
      </c>
      <c r="I9" s="165">
        <f>'වෙනත්  1,205'!H52</f>
        <v>0</v>
      </c>
    </row>
    <row r="10" spans="2:10" ht="25.5" customHeight="1">
      <c r="B10" s="167">
        <v>1301</v>
      </c>
      <c r="C10" s="168">
        <v>6000000</v>
      </c>
      <c r="D10" s="168"/>
      <c r="E10" s="168"/>
      <c r="F10" s="168"/>
      <c r="G10" s="168"/>
      <c r="H10" s="165">
        <f t="shared" si="0"/>
        <v>6000000</v>
      </c>
      <c r="I10" s="165">
        <f>'වාහන 1,301'!H72</f>
        <v>0</v>
      </c>
    </row>
    <row r="11" spans="2:10" ht="25.5" customHeight="1">
      <c r="B11" s="167">
        <v>1302</v>
      </c>
      <c r="C11" s="168">
        <v>6000000</v>
      </c>
      <c r="D11" s="168"/>
      <c r="E11" s="168"/>
      <c r="F11" s="168"/>
      <c r="G11" s="168"/>
      <c r="H11" s="165">
        <f t="shared" si="0"/>
        <v>6000000</v>
      </c>
      <c r="I11" s="165">
        <f>'යන්ත්‍ර සහ යන්ත්‍රෝප 1,302'!H65</f>
        <v>0</v>
      </c>
    </row>
    <row r="12" spans="2:10" ht="25.5" customHeight="1">
      <c r="B12" s="167" t="s">
        <v>78</v>
      </c>
      <c r="C12" s="168">
        <v>10000000</v>
      </c>
      <c r="D12" s="168"/>
      <c r="E12" s="168"/>
      <c r="F12" s="168"/>
      <c r="G12" s="168"/>
      <c r="H12" s="165">
        <f t="shared" si="0"/>
        <v>10000000</v>
      </c>
      <c r="I12" s="165">
        <f>'ගොඩනැගිලි ශ්‍රාවස්ති බත 1,303 i'!H59</f>
        <v>9000000</v>
      </c>
    </row>
    <row r="13" spans="2:10" ht="25.5" customHeight="1">
      <c r="B13" s="167" t="s">
        <v>79</v>
      </c>
      <c r="C13" s="168">
        <v>6000000</v>
      </c>
      <c r="D13" s="168"/>
      <c r="E13" s="168"/>
      <c r="F13" s="168"/>
      <c r="G13" s="168"/>
      <c r="H13" s="165">
        <f t="shared" si="0"/>
        <v>6000000</v>
      </c>
      <c r="I13" s="165">
        <f>'ගොඩනැගිලි ප්‍රා.ඉංජි 1,303 ii'!H56</f>
        <v>2200000</v>
      </c>
    </row>
    <row r="14" spans="2:10" ht="25.5" customHeight="1">
      <c r="B14" s="167">
        <v>1402</v>
      </c>
      <c r="C14" s="168">
        <v>2500000</v>
      </c>
      <c r="D14" s="168"/>
      <c r="E14" s="168"/>
      <c r="F14" s="168"/>
      <c r="G14" s="168"/>
      <c r="H14" s="165">
        <f t="shared" si="0"/>
        <v>2500000</v>
      </c>
      <c r="I14" s="165">
        <f>'තැපැල් හා විදුලි සංදේශ 1,402 '!H52</f>
        <v>0</v>
      </c>
    </row>
    <row r="15" spans="2:10" ht="25.5" customHeight="1">
      <c r="B15" s="167">
        <v>1403</v>
      </c>
      <c r="C15" s="168">
        <v>3800000</v>
      </c>
      <c r="D15" s="168"/>
      <c r="E15" s="168"/>
      <c r="F15" s="168"/>
      <c r="G15" s="168"/>
      <c r="H15" s="165">
        <f t="shared" si="0"/>
        <v>3800000</v>
      </c>
      <c r="I15" s="165">
        <f>'විදුලිය හා ජලය 1,403 '!H61</f>
        <v>0</v>
      </c>
    </row>
    <row r="16" spans="2:10" ht="25.5" customHeight="1">
      <c r="B16" s="167">
        <v>1404</v>
      </c>
      <c r="C16" s="168">
        <v>3200000</v>
      </c>
      <c r="D16" s="168"/>
      <c r="E16" s="168"/>
      <c r="F16" s="168"/>
      <c r="G16" s="168"/>
      <c r="H16" s="165">
        <f t="shared" si="0"/>
        <v>3200000</v>
      </c>
      <c r="I16" s="165">
        <f>'වරිපනම් හා බදුකුලී 1,404 '!H50</f>
        <v>0</v>
      </c>
    </row>
    <row r="17" spans="2:9" ht="25.5" customHeight="1">
      <c r="B17" s="167">
        <v>1405</v>
      </c>
      <c r="C17" s="168">
        <v>11000000</v>
      </c>
      <c r="D17" s="168"/>
      <c r="E17" s="168"/>
      <c r="F17" s="168"/>
      <c r="G17" s="168"/>
      <c r="H17" s="165">
        <f t="shared" si="0"/>
        <v>11000000</v>
      </c>
      <c r="I17" s="165">
        <f>'වෙනත්. 1,405'!H89</f>
        <v>0</v>
      </c>
    </row>
    <row r="18" spans="2:9" ht="25.5" customHeight="1">
      <c r="B18" s="167">
        <v>1506</v>
      </c>
      <c r="C18" s="168">
        <v>2750000</v>
      </c>
      <c r="D18" s="168"/>
      <c r="E18" s="168"/>
      <c r="F18" s="168"/>
      <c r="G18" s="168"/>
      <c r="H18" s="165">
        <f t="shared" si="0"/>
        <v>2750000</v>
      </c>
      <c r="I18" s="165">
        <f>'දේපළණය පොළී 1,506'!H59</f>
        <v>0</v>
      </c>
    </row>
    <row r="19" spans="2:9" ht="25.5" customHeight="1">
      <c r="B19" s="167">
        <v>1703</v>
      </c>
      <c r="C19" s="168">
        <v>1000000</v>
      </c>
      <c r="D19" s="168"/>
      <c r="E19" s="168"/>
      <c r="F19" s="168"/>
      <c r="G19" s="168"/>
      <c r="H19" s="165">
        <f t="shared" si="0"/>
        <v>1000000</v>
      </c>
      <c r="I19" s="165">
        <f>'වෙනත් 1,703'!H57</f>
        <v>0</v>
      </c>
    </row>
    <row r="20" spans="2:9" ht="25.5" customHeight="1">
      <c r="B20" s="169"/>
      <c r="C20" s="168"/>
      <c r="D20" s="168"/>
      <c r="E20" s="168"/>
      <c r="F20" s="168"/>
      <c r="G20" s="168"/>
      <c r="H20" s="165">
        <f t="shared" si="0"/>
        <v>0</v>
      </c>
      <c r="I20" s="165"/>
    </row>
    <row r="21" spans="2:9" ht="25.5" customHeight="1">
      <c r="B21" s="167">
        <v>2102</v>
      </c>
      <c r="C21" s="168">
        <v>2000000</v>
      </c>
      <c r="D21" s="168"/>
      <c r="E21" s="168"/>
      <c r="F21" s="168"/>
      <c r="G21" s="168"/>
      <c r="H21" s="165">
        <f t="shared" si="0"/>
        <v>2000000</v>
      </c>
      <c r="I21" s="165">
        <f>'ගෘහභාණ්ඩ හා කාර් උපකරණ 2,102'!H37</f>
        <v>0</v>
      </c>
    </row>
    <row r="22" spans="2:9" ht="25.5" customHeight="1">
      <c r="B22" s="167">
        <v>2103</v>
      </c>
      <c r="C22" s="168">
        <v>2000000</v>
      </c>
      <c r="D22" s="168"/>
      <c r="E22" s="168"/>
      <c r="F22" s="168"/>
      <c r="G22" s="168"/>
      <c r="H22" s="165">
        <f t="shared" si="0"/>
        <v>2000000</v>
      </c>
      <c r="I22" s="165" t="str">
        <f>'යන්ත්‍ර සහ යන්ත්‍රාපකරණ 2,103'!H22</f>
        <v>මූල්‍යකරණය - 11</v>
      </c>
    </row>
    <row r="23" spans="2:9" ht="25.5" customHeight="1">
      <c r="B23" s="167" t="s">
        <v>90</v>
      </c>
      <c r="C23" s="113"/>
      <c r="D23" s="168"/>
      <c r="E23" s="168"/>
      <c r="F23" s="168"/>
      <c r="G23" s="168"/>
      <c r="H23" s="165">
        <f>SUM(D23:G23)</f>
        <v>0</v>
      </c>
      <c r="I23" s="165">
        <f>'ලගම පාසල'!H15</f>
        <v>7051130000</v>
      </c>
    </row>
    <row r="24" spans="2:9" ht="20.25" customHeight="1">
      <c r="E24" s="166">
        <f>SUM(E3:E23)</f>
        <v>0</v>
      </c>
      <c r="F24" s="166">
        <f>SUM(F3:F23)</f>
        <v>0</v>
      </c>
      <c r="G24" s="166">
        <f>SUM(G3:G23)</f>
        <v>0</v>
      </c>
    </row>
  </sheetData>
  <mergeCells count="6">
    <mergeCell ref="I1:I2"/>
    <mergeCell ref="B1:B2"/>
    <mergeCell ref="C1:C2"/>
    <mergeCell ref="D1:D2"/>
    <mergeCell ref="E1:G1"/>
    <mergeCell ref="H1:H2"/>
  </mergeCells>
  <pageMargins left="0.95" right="0.7" top="0.75" bottom="0.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J64"/>
  <sheetViews>
    <sheetView zoomScale="75" zoomScaleNormal="75" workbookViewId="0">
      <selection activeCell="E22" sqref="E22"/>
    </sheetView>
  </sheetViews>
  <sheetFormatPr defaultRowHeight="15"/>
  <cols>
    <col min="3" max="3" width="16.42578125" customWidth="1"/>
    <col min="4" max="4" width="22.28515625" customWidth="1"/>
    <col min="5" max="5" width="22.140625" customWidth="1"/>
    <col min="6" max="6" width="20.140625" customWidth="1"/>
    <col min="7" max="7" width="21.5703125" customWidth="1"/>
    <col min="8" max="8" width="22.28515625" customWidth="1"/>
    <col min="9" max="9" width="12.7109375" customWidth="1"/>
    <col min="10" max="10" width="13.85546875" customWidth="1"/>
  </cols>
  <sheetData>
    <row r="3" spans="1:10" s="171" customFormat="1" ht="27.75" customHeight="1">
      <c r="A3" s="174"/>
      <c r="C3" s="199" t="s">
        <v>100</v>
      </c>
      <c r="D3" s="200"/>
      <c r="E3" s="200"/>
      <c r="F3" s="201" t="s">
        <v>102</v>
      </c>
      <c r="G3" s="201"/>
      <c r="H3" s="201"/>
      <c r="I3" s="202">
        <v>120701000</v>
      </c>
      <c r="J3" s="202"/>
    </row>
    <row r="4" spans="1:10" ht="21">
      <c r="C4" s="204" t="s">
        <v>99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9">
        <v>20000000</v>
      </c>
      <c r="F7" s="8"/>
      <c r="G7" s="16">
        <f>E7</f>
        <v>20000000</v>
      </c>
      <c r="H7" s="16">
        <f>I3-E7+F7</f>
        <v>100701000</v>
      </c>
      <c r="I7" s="8"/>
      <c r="J7" s="8"/>
    </row>
    <row r="8" spans="1:10" ht="24" customHeight="1">
      <c r="C8" s="103">
        <v>42745</v>
      </c>
      <c r="D8" s="8" t="s">
        <v>10</v>
      </c>
      <c r="E8" s="9">
        <v>6000000</v>
      </c>
      <c r="F8" s="8"/>
      <c r="G8" s="16">
        <f>G7+E8</f>
        <v>26000000</v>
      </c>
      <c r="H8" s="16">
        <f>H7-E8+F8</f>
        <v>94701000</v>
      </c>
      <c r="I8" s="8"/>
      <c r="J8" s="8"/>
    </row>
    <row r="9" spans="1:10" ht="24" customHeight="1">
      <c r="C9" s="103">
        <v>42745</v>
      </c>
      <c r="D9" s="8" t="s">
        <v>11</v>
      </c>
      <c r="E9" s="9">
        <v>7000000</v>
      </c>
      <c r="F9" s="8"/>
      <c r="G9" s="16">
        <f t="shared" ref="G9:G23" si="0">G8+E9</f>
        <v>33000000</v>
      </c>
      <c r="H9" s="16">
        <f t="shared" ref="H9:H23" si="1">H8-E9+F9</f>
        <v>87701000</v>
      </c>
      <c r="I9" s="8"/>
      <c r="J9" s="8"/>
    </row>
    <row r="10" spans="1:10" ht="24" customHeight="1">
      <c r="C10" s="103">
        <v>42745</v>
      </c>
      <c r="D10" s="8" t="s">
        <v>12</v>
      </c>
      <c r="E10" s="9">
        <v>5000000</v>
      </c>
      <c r="F10" s="8"/>
      <c r="G10" s="16">
        <f t="shared" si="0"/>
        <v>38000000</v>
      </c>
      <c r="H10" s="16">
        <f t="shared" si="1"/>
        <v>82701000</v>
      </c>
      <c r="I10" s="8"/>
      <c r="J10" s="8"/>
    </row>
    <row r="11" spans="1:10" ht="24" customHeight="1">
      <c r="C11" s="103">
        <v>42745</v>
      </c>
      <c r="D11" s="8" t="s">
        <v>17</v>
      </c>
      <c r="E11" s="9">
        <v>3500000</v>
      </c>
      <c r="F11" s="8"/>
      <c r="G11" s="16">
        <f t="shared" si="0"/>
        <v>41500000</v>
      </c>
      <c r="H11" s="16">
        <f t="shared" si="1"/>
        <v>79201000</v>
      </c>
      <c r="I11" s="8"/>
      <c r="J11" s="8"/>
    </row>
    <row r="12" spans="1:10" ht="24" customHeight="1">
      <c r="C12" s="103">
        <v>42745</v>
      </c>
      <c r="D12" s="8" t="s">
        <v>13</v>
      </c>
      <c r="E12" s="9">
        <v>7000000</v>
      </c>
      <c r="F12" s="8"/>
      <c r="G12" s="16">
        <f t="shared" si="0"/>
        <v>48500000</v>
      </c>
      <c r="H12" s="16">
        <f t="shared" si="1"/>
        <v>72201000</v>
      </c>
      <c r="I12" s="8"/>
      <c r="J12" s="8"/>
    </row>
    <row r="13" spans="1:10" ht="24" customHeight="1">
      <c r="C13" s="103">
        <v>42745</v>
      </c>
      <c r="D13" s="8" t="s">
        <v>14</v>
      </c>
      <c r="E13" s="9">
        <v>7000000</v>
      </c>
      <c r="F13" s="8"/>
      <c r="G13" s="16">
        <f t="shared" si="0"/>
        <v>55500000</v>
      </c>
      <c r="H13" s="16">
        <f t="shared" si="1"/>
        <v>65201000</v>
      </c>
      <c r="I13" s="8"/>
      <c r="J13" s="8"/>
    </row>
    <row r="14" spans="1:10" ht="24" customHeight="1">
      <c r="C14" s="103">
        <v>42745</v>
      </c>
      <c r="D14" s="8" t="s">
        <v>15</v>
      </c>
      <c r="E14" s="9">
        <v>7000000</v>
      </c>
      <c r="F14" s="8"/>
      <c r="G14" s="16">
        <f t="shared" si="0"/>
        <v>62500000</v>
      </c>
      <c r="H14" s="16">
        <f t="shared" si="1"/>
        <v>58201000</v>
      </c>
      <c r="I14" s="8"/>
      <c r="J14" s="8"/>
    </row>
    <row r="15" spans="1:10" ht="24" customHeight="1">
      <c r="C15" s="103">
        <v>42745</v>
      </c>
      <c r="D15" s="8" t="s">
        <v>16</v>
      </c>
      <c r="E15" s="9">
        <v>5000000</v>
      </c>
      <c r="F15" s="8"/>
      <c r="G15" s="16">
        <f t="shared" si="0"/>
        <v>67500000</v>
      </c>
      <c r="H15" s="16">
        <f t="shared" si="1"/>
        <v>53201000</v>
      </c>
      <c r="I15" s="8"/>
      <c r="J15" s="8"/>
    </row>
    <row r="16" spans="1:10" ht="24" customHeight="1">
      <c r="C16" s="103">
        <v>42745</v>
      </c>
      <c r="D16" s="8" t="s">
        <v>18</v>
      </c>
      <c r="E16" s="9">
        <v>3500000</v>
      </c>
      <c r="F16" s="8"/>
      <c r="G16" s="16">
        <f t="shared" si="0"/>
        <v>71000000</v>
      </c>
      <c r="H16" s="16">
        <f t="shared" si="1"/>
        <v>49701000</v>
      </c>
      <c r="I16" s="8"/>
      <c r="J16" s="8"/>
    </row>
    <row r="17" spans="3:10" ht="24" customHeight="1">
      <c r="C17" s="103">
        <v>42745</v>
      </c>
      <c r="D17" s="8" t="s">
        <v>25</v>
      </c>
      <c r="E17" s="9">
        <v>7000000</v>
      </c>
      <c r="F17" s="8"/>
      <c r="G17" s="16">
        <f t="shared" si="0"/>
        <v>78000000</v>
      </c>
      <c r="H17" s="16">
        <f t="shared" si="1"/>
        <v>42701000</v>
      </c>
      <c r="I17" s="8"/>
      <c r="J17" s="8"/>
    </row>
    <row r="18" spans="3:10" ht="24" customHeight="1">
      <c r="C18" s="103">
        <v>42745</v>
      </c>
      <c r="D18" s="8" t="s">
        <v>19</v>
      </c>
      <c r="E18" s="9">
        <v>5000000</v>
      </c>
      <c r="F18" s="8"/>
      <c r="G18" s="16">
        <f t="shared" si="0"/>
        <v>83000000</v>
      </c>
      <c r="H18" s="16">
        <f t="shared" si="1"/>
        <v>37701000</v>
      </c>
      <c r="I18" s="8"/>
      <c r="J18" s="8"/>
    </row>
    <row r="19" spans="3:10" ht="24" customHeight="1">
      <c r="C19" s="103">
        <v>42745</v>
      </c>
      <c r="D19" s="8" t="s">
        <v>20</v>
      </c>
      <c r="E19" s="9">
        <v>5500000</v>
      </c>
      <c r="F19" s="8"/>
      <c r="G19" s="16">
        <f t="shared" si="0"/>
        <v>88500000</v>
      </c>
      <c r="H19" s="16">
        <f t="shared" si="1"/>
        <v>32201000</v>
      </c>
      <c r="I19" s="8"/>
      <c r="J19" s="8"/>
    </row>
    <row r="20" spans="3:10" ht="24" customHeight="1">
      <c r="C20" s="103">
        <v>42745</v>
      </c>
      <c r="D20" s="8" t="s">
        <v>21</v>
      </c>
      <c r="E20" s="9">
        <v>5000000</v>
      </c>
      <c r="F20" s="8"/>
      <c r="G20" s="16">
        <f t="shared" si="0"/>
        <v>93500000</v>
      </c>
      <c r="H20" s="16">
        <f t="shared" si="1"/>
        <v>27201000</v>
      </c>
      <c r="I20" s="8"/>
      <c r="J20" s="8"/>
    </row>
    <row r="21" spans="3:10" ht="24" customHeight="1">
      <c r="C21" s="103">
        <v>42926</v>
      </c>
      <c r="D21" s="8" t="s">
        <v>21</v>
      </c>
      <c r="E21" s="9">
        <v>2800000</v>
      </c>
      <c r="F21" s="8"/>
      <c r="G21" s="16">
        <f t="shared" si="0"/>
        <v>96300000</v>
      </c>
      <c r="H21" s="16">
        <f t="shared" si="1"/>
        <v>24401000</v>
      </c>
      <c r="I21" s="8"/>
      <c r="J21" s="8"/>
    </row>
    <row r="22" spans="3:10" ht="24" customHeight="1">
      <c r="C22" s="103"/>
      <c r="D22" s="8"/>
      <c r="E22" s="9"/>
      <c r="F22" s="8"/>
      <c r="G22" s="16">
        <f t="shared" si="0"/>
        <v>96300000</v>
      </c>
      <c r="H22" s="16">
        <f t="shared" si="1"/>
        <v>24401000</v>
      </c>
      <c r="I22" s="8"/>
      <c r="J22" s="8"/>
    </row>
    <row r="23" spans="3:10" ht="24" customHeight="1">
      <c r="C23" s="103"/>
      <c r="D23" s="8"/>
      <c r="E23" s="9"/>
      <c r="F23" s="8"/>
      <c r="G23" s="16">
        <f t="shared" si="0"/>
        <v>96300000</v>
      </c>
      <c r="H23" s="16">
        <f t="shared" si="1"/>
        <v>24401000</v>
      </c>
      <c r="I23" s="8"/>
      <c r="J23" s="8"/>
    </row>
    <row r="24" spans="3:10" ht="24" customHeight="1">
      <c r="C24" s="103"/>
      <c r="D24" s="8"/>
      <c r="E24" s="105"/>
      <c r="F24" s="9"/>
      <c r="G24" s="16"/>
      <c r="H24" s="16"/>
      <c r="I24" s="8"/>
      <c r="J24" s="8"/>
    </row>
    <row r="25" spans="3:10" ht="24" customHeight="1">
      <c r="C25" s="103"/>
      <c r="D25" s="151"/>
      <c r="E25" s="9"/>
      <c r="F25" s="152"/>
      <c r="G25" s="16"/>
      <c r="H25" s="16"/>
      <c r="I25" s="8"/>
      <c r="J25" s="8"/>
    </row>
    <row r="26" spans="3:10" ht="24" customHeight="1">
      <c r="C26" s="103"/>
      <c r="D26" s="8"/>
      <c r="E26" s="9"/>
      <c r="F26" s="8"/>
      <c r="G26" s="16"/>
      <c r="H26" s="16"/>
      <c r="I26" s="8"/>
      <c r="J26" s="8"/>
    </row>
    <row r="27" spans="3:10" ht="24" customHeight="1">
      <c r="C27" s="103"/>
      <c r="D27" s="8"/>
      <c r="E27" s="9"/>
      <c r="F27" s="9"/>
      <c r="G27" s="16"/>
      <c r="H27" s="16"/>
      <c r="I27" s="8"/>
      <c r="J27" s="8"/>
    </row>
    <row r="28" spans="3:10" ht="24" customHeight="1">
      <c r="C28" s="103"/>
      <c r="D28" s="8"/>
      <c r="E28" s="9"/>
      <c r="F28" s="9"/>
      <c r="G28" s="16"/>
      <c r="H28" s="16"/>
      <c r="I28" s="8"/>
      <c r="J28" s="8"/>
    </row>
    <row r="29" spans="3:10" ht="24" customHeight="1">
      <c r="C29" s="103"/>
      <c r="D29" s="8"/>
      <c r="E29" s="9"/>
      <c r="F29" s="9"/>
      <c r="G29" s="16"/>
      <c r="H29" s="16"/>
      <c r="I29" s="8"/>
      <c r="J29" s="8"/>
    </row>
    <row r="30" spans="3:10" ht="24" customHeight="1">
      <c r="C30" s="103"/>
      <c r="D30" s="8"/>
      <c r="E30" s="9"/>
      <c r="F30" s="9"/>
      <c r="G30" s="16"/>
      <c r="H30" s="16"/>
      <c r="I30" s="8"/>
      <c r="J30" s="8"/>
    </row>
    <row r="31" spans="3:10" ht="24" customHeight="1">
      <c r="C31" s="103"/>
      <c r="D31" s="8"/>
      <c r="E31" s="9"/>
      <c r="F31" s="9"/>
      <c r="G31" s="16"/>
      <c r="H31" s="16"/>
      <c r="I31" s="8"/>
      <c r="J31" s="8"/>
    </row>
    <row r="32" spans="3:10" ht="24" customHeight="1">
      <c r="C32" s="103"/>
      <c r="D32" s="8"/>
      <c r="E32" s="9"/>
      <c r="F32" s="9"/>
      <c r="G32" s="16"/>
      <c r="H32" s="16"/>
      <c r="I32" s="8"/>
      <c r="J32" s="8"/>
    </row>
    <row r="33" spans="1:10" ht="24" customHeight="1">
      <c r="A33" s="170"/>
      <c r="C33" s="103"/>
      <c r="D33" s="8"/>
      <c r="E33" s="9"/>
      <c r="F33" s="9"/>
      <c r="G33" s="16"/>
      <c r="H33" s="16"/>
      <c r="I33" s="8"/>
      <c r="J33" s="8"/>
    </row>
    <row r="34" spans="1:10" ht="24" customHeight="1">
      <c r="C34" s="7"/>
      <c r="D34" s="8"/>
      <c r="E34" s="9"/>
      <c r="F34" s="8"/>
      <c r="G34" s="16"/>
      <c r="H34" s="16"/>
      <c r="I34" s="8"/>
      <c r="J34" s="8"/>
    </row>
    <row r="35" spans="1:10" ht="24" customHeight="1">
      <c r="C35" s="7"/>
      <c r="D35" s="8"/>
      <c r="E35" s="9"/>
      <c r="F35" s="8"/>
      <c r="G35" s="16"/>
      <c r="H35" s="16"/>
      <c r="I35" s="8"/>
      <c r="J35" s="8"/>
    </row>
    <row r="36" spans="1:10" ht="24" customHeight="1">
      <c r="C36" s="7"/>
      <c r="D36" s="8"/>
      <c r="E36" s="9"/>
      <c r="F36" s="8"/>
      <c r="G36" s="16"/>
      <c r="H36" s="16"/>
      <c r="I36" s="8"/>
      <c r="J36" s="8"/>
    </row>
    <row r="37" spans="1:10" ht="24" customHeight="1">
      <c r="C37" s="7"/>
      <c r="D37" s="8"/>
      <c r="E37" s="9"/>
      <c r="F37" s="8"/>
      <c r="G37" s="16"/>
      <c r="H37" s="16"/>
      <c r="I37" s="8"/>
      <c r="J37" s="8"/>
    </row>
    <row r="38" spans="1:10" ht="24" customHeight="1">
      <c r="C38" s="7"/>
      <c r="D38" s="8"/>
      <c r="E38" s="9"/>
      <c r="F38" s="8"/>
      <c r="G38" s="16"/>
      <c r="H38" s="16"/>
      <c r="I38" s="8"/>
      <c r="J38" s="8"/>
    </row>
    <row r="39" spans="1:10" ht="24" customHeight="1">
      <c r="C39" s="7"/>
      <c r="D39" s="8"/>
      <c r="E39" s="9"/>
      <c r="F39" s="8"/>
      <c r="G39" s="16"/>
      <c r="H39" s="16"/>
      <c r="I39" s="8"/>
      <c r="J39" s="8"/>
    </row>
    <row r="40" spans="1:10" ht="24" customHeight="1">
      <c r="C40" s="7"/>
      <c r="D40" s="8"/>
      <c r="E40" s="9"/>
      <c r="F40" s="8"/>
      <c r="G40" s="16"/>
      <c r="H40" s="16"/>
      <c r="I40" s="8"/>
      <c r="J40" s="8"/>
    </row>
    <row r="41" spans="1:10" ht="24" customHeight="1">
      <c r="C41" s="7"/>
      <c r="D41" s="8"/>
      <c r="E41" s="9"/>
      <c r="F41" s="8"/>
      <c r="G41" s="16"/>
      <c r="H41" s="16"/>
      <c r="I41" s="8"/>
      <c r="J41" s="8"/>
    </row>
    <row r="42" spans="1:10" ht="24" customHeight="1">
      <c r="C42" s="7"/>
      <c r="D42" s="8"/>
      <c r="E42" s="9"/>
      <c r="F42" s="8"/>
      <c r="G42" s="16"/>
      <c r="H42" s="16"/>
      <c r="I42" s="8"/>
      <c r="J42" s="8"/>
    </row>
    <row r="43" spans="1:10" ht="24" customHeight="1">
      <c r="C43" s="7"/>
      <c r="D43" s="8"/>
      <c r="E43" s="9"/>
      <c r="F43" s="8"/>
      <c r="G43" s="16"/>
      <c r="H43" s="16"/>
      <c r="I43" s="8"/>
      <c r="J43" s="8"/>
    </row>
    <row r="44" spans="1:10" ht="24" customHeight="1">
      <c r="C44" s="7"/>
      <c r="D44" s="8"/>
      <c r="E44" s="9"/>
      <c r="F44" s="8"/>
      <c r="G44" s="16"/>
      <c r="H44" s="16"/>
      <c r="I44" s="8"/>
      <c r="J44" s="8"/>
    </row>
    <row r="45" spans="1:10" ht="24" customHeight="1">
      <c r="C45" s="7"/>
      <c r="D45" s="8"/>
      <c r="E45" s="9"/>
      <c r="F45" s="8"/>
      <c r="G45" s="16"/>
      <c r="H45" s="16"/>
      <c r="I45" s="8"/>
      <c r="J45" s="8"/>
    </row>
    <row r="46" spans="1:10" ht="24" customHeight="1">
      <c r="C46" s="7"/>
      <c r="D46" s="8"/>
      <c r="E46" s="9"/>
      <c r="F46" s="8"/>
      <c r="G46" s="16"/>
      <c r="H46" s="16"/>
      <c r="I46" s="8"/>
      <c r="J46" s="8"/>
    </row>
    <row r="47" spans="1:10" ht="24" customHeight="1">
      <c r="C47" s="7"/>
      <c r="D47" s="8"/>
      <c r="E47" s="9"/>
      <c r="F47" s="8"/>
      <c r="G47" s="16"/>
      <c r="H47" s="16"/>
      <c r="I47" s="8"/>
      <c r="J47" s="8"/>
    </row>
    <row r="48" spans="1:10" ht="24" customHeight="1">
      <c r="C48" s="7"/>
      <c r="D48" s="8"/>
      <c r="E48" s="9"/>
      <c r="F48" s="8"/>
      <c r="G48" s="16"/>
      <c r="H48" s="16"/>
      <c r="I48" s="8"/>
      <c r="J48" s="8"/>
    </row>
    <row r="49" spans="1:10" ht="24" customHeight="1">
      <c r="C49" s="7"/>
      <c r="D49" s="8"/>
      <c r="E49" s="9"/>
      <c r="F49" s="8"/>
      <c r="G49" s="16"/>
      <c r="H49" s="16"/>
      <c r="I49" s="8"/>
      <c r="J49" s="8"/>
    </row>
    <row r="50" spans="1:10" ht="24" customHeight="1">
      <c r="C50" s="7"/>
      <c r="D50" s="8"/>
      <c r="E50" s="9"/>
      <c r="F50" s="9"/>
      <c r="G50" s="16"/>
      <c r="H50" s="16"/>
      <c r="I50" s="8"/>
      <c r="J50" s="8"/>
    </row>
    <row r="51" spans="1:10" ht="24" customHeight="1">
      <c r="C51" s="103"/>
      <c r="D51" s="8"/>
      <c r="E51" s="9"/>
      <c r="F51" s="9"/>
      <c r="G51" s="16"/>
      <c r="H51" s="16"/>
      <c r="I51" s="8"/>
      <c r="J51" s="8"/>
    </row>
    <row r="52" spans="1:10" ht="24" customHeight="1">
      <c r="C52" s="103"/>
      <c r="D52" s="8"/>
      <c r="E52" s="9"/>
      <c r="F52" s="9"/>
      <c r="G52" s="16"/>
      <c r="H52" s="16"/>
      <c r="I52" s="8"/>
      <c r="J52" s="8"/>
    </row>
    <row r="53" spans="1:10" ht="24" customHeight="1">
      <c r="C53" s="103"/>
      <c r="D53" s="8"/>
      <c r="E53" s="9"/>
      <c r="F53" s="9"/>
      <c r="G53" s="16"/>
      <c r="H53" s="16"/>
      <c r="I53" s="8"/>
      <c r="J53" s="8"/>
    </row>
    <row r="54" spans="1:10" ht="24" customHeight="1">
      <c r="A54" s="175"/>
      <c r="C54" s="103"/>
      <c r="D54" s="8"/>
      <c r="E54" s="9"/>
      <c r="F54" s="9"/>
      <c r="G54" s="16"/>
      <c r="H54" s="16"/>
      <c r="I54" s="8"/>
      <c r="J54" s="8"/>
    </row>
    <row r="55" spans="1:10" ht="24" customHeight="1">
      <c r="C55" s="103"/>
      <c r="D55" s="8"/>
      <c r="E55" s="9"/>
      <c r="F55" s="9"/>
      <c r="G55" s="16"/>
      <c r="H55" s="16"/>
      <c r="I55" s="8"/>
      <c r="J55" s="8"/>
    </row>
    <row r="56" spans="1:10" s="170" customFormat="1" ht="24" customHeight="1">
      <c r="C56" s="136"/>
      <c r="D56" s="111"/>
      <c r="E56" s="105"/>
      <c r="F56" s="105"/>
      <c r="G56" s="106"/>
      <c r="H56" s="106"/>
      <c r="I56" s="111"/>
      <c r="J56" s="111"/>
    </row>
    <row r="57" spans="1:10" ht="24" customHeight="1">
      <c r="C57" s="103"/>
      <c r="D57" s="8"/>
      <c r="E57" s="9"/>
      <c r="F57" s="105"/>
      <c r="G57" s="106"/>
      <c r="H57" s="106"/>
      <c r="I57" s="8"/>
      <c r="J57" s="8"/>
    </row>
    <row r="58" spans="1:10" ht="24" customHeight="1">
      <c r="C58" s="103"/>
      <c r="D58" s="8"/>
      <c r="E58" s="9"/>
      <c r="F58" s="105"/>
      <c r="G58" s="106"/>
      <c r="H58" s="106"/>
      <c r="I58" s="8"/>
      <c r="J58" s="8"/>
    </row>
    <row r="59" spans="1:10" ht="24" customHeight="1">
      <c r="C59" s="103"/>
      <c r="D59" s="8"/>
      <c r="E59" s="9"/>
      <c r="F59" s="105"/>
      <c r="G59" s="106"/>
      <c r="H59" s="106"/>
      <c r="I59" s="8"/>
      <c r="J59" s="8"/>
    </row>
    <row r="60" spans="1:10" ht="24" customHeight="1">
      <c r="C60" s="103"/>
      <c r="D60" s="8"/>
      <c r="E60" s="9"/>
      <c r="F60" s="105"/>
      <c r="G60" s="106"/>
      <c r="H60" s="106"/>
      <c r="I60" s="8"/>
      <c r="J60" s="8"/>
    </row>
    <row r="61" spans="1:10" ht="24" customHeight="1">
      <c r="C61" s="103"/>
      <c r="D61" s="8"/>
      <c r="E61" s="9">
        <f>SUM(E7:E50)</f>
        <v>96300000</v>
      </c>
      <c r="F61" s="8"/>
      <c r="G61" s="16"/>
      <c r="H61" s="16"/>
      <c r="I61" s="8"/>
      <c r="J61" s="8"/>
    </row>
    <row r="63" spans="1:10" ht="15.75" thickBot="1"/>
    <row r="64" spans="1:10" ht="21" customHeight="1" thickBot="1">
      <c r="D64" s="59" t="s">
        <v>68</v>
      </c>
      <c r="E64" s="60">
        <f>I3-E61</f>
        <v>24401000</v>
      </c>
    </row>
  </sheetData>
  <mergeCells count="5">
    <mergeCell ref="C3:E3"/>
    <mergeCell ref="F3:H3"/>
    <mergeCell ref="I3:J3"/>
    <mergeCell ref="H4:I4"/>
    <mergeCell ref="C4:D4"/>
  </mergeCells>
  <pageMargins left="1.2" right="0.1" top="0.25" bottom="0.2" header="0.3" footer="0.3"/>
  <pageSetup paperSize="9" scale="84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J62"/>
  <sheetViews>
    <sheetView zoomScale="75" zoomScaleNormal="75" workbookViewId="0">
      <selection activeCell="E25" sqref="E25"/>
    </sheetView>
  </sheetViews>
  <sheetFormatPr defaultRowHeight="15"/>
  <cols>
    <col min="3" max="3" width="15.85546875" customWidth="1"/>
    <col min="4" max="4" width="22.140625" customWidth="1"/>
    <col min="5" max="5" width="22" customWidth="1"/>
    <col min="6" max="6" width="19.28515625" customWidth="1"/>
    <col min="7" max="7" width="20.7109375" customWidth="1"/>
    <col min="8" max="8" width="21.5703125" customWidth="1"/>
    <col min="9" max="9" width="12.140625" customWidth="1"/>
    <col min="10" max="10" width="13.7109375" customWidth="1"/>
  </cols>
  <sheetData>
    <row r="3" spans="1:10" s="171" customFormat="1" ht="27.75" customHeight="1">
      <c r="A3" s="174"/>
      <c r="C3" s="199" t="s">
        <v>105</v>
      </c>
      <c r="D3" s="200"/>
      <c r="E3" s="200"/>
      <c r="F3" s="201" t="s">
        <v>102</v>
      </c>
      <c r="G3" s="201"/>
      <c r="H3" s="201"/>
      <c r="I3" s="202">
        <v>7000000</v>
      </c>
      <c r="J3" s="202"/>
    </row>
    <row r="4" spans="1:10" ht="21">
      <c r="C4" s="204" t="s">
        <v>122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9">
        <v>500000</v>
      </c>
      <c r="F7" s="9"/>
      <c r="G7" s="16">
        <f>E7</f>
        <v>500000</v>
      </c>
      <c r="H7" s="16">
        <f>I3-E7+F7</f>
        <v>6500000</v>
      </c>
      <c r="I7" s="8"/>
      <c r="J7" s="8"/>
    </row>
    <row r="8" spans="1:10" ht="24" customHeight="1">
      <c r="C8" s="103">
        <v>42745</v>
      </c>
      <c r="D8" s="8" t="s">
        <v>10</v>
      </c>
      <c r="E8" s="9">
        <v>250000</v>
      </c>
      <c r="F8" s="9"/>
      <c r="G8" s="16">
        <f>G7+E8</f>
        <v>750000</v>
      </c>
      <c r="H8" s="16">
        <f>H7-E8+F8</f>
        <v>6250000</v>
      </c>
      <c r="I8" s="8"/>
      <c r="J8" s="8"/>
    </row>
    <row r="9" spans="1:10" ht="24" customHeight="1">
      <c r="C9" s="103">
        <v>42745</v>
      </c>
      <c r="D9" s="8" t="s">
        <v>11</v>
      </c>
      <c r="E9" s="9">
        <v>400000</v>
      </c>
      <c r="F9" s="9"/>
      <c r="G9" s="16">
        <f t="shared" ref="G9:G24" si="0">G8+E9</f>
        <v>1150000</v>
      </c>
      <c r="H9" s="16">
        <f t="shared" ref="H9:H24" si="1">H8-E9+F9</f>
        <v>5850000</v>
      </c>
      <c r="I9" s="8"/>
      <c r="J9" s="8"/>
    </row>
    <row r="10" spans="1:10" ht="24" customHeight="1">
      <c r="C10" s="103">
        <v>42745</v>
      </c>
      <c r="D10" s="8" t="s">
        <v>12</v>
      </c>
      <c r="E10" s="9">
        <v>200000</v>
      </c>
      <c r="F10" s="9"/>
      <c r="G10" s="16">
        <f t="shared" si="0"/>
        <v>1350000</v>
      </c>
      <c r="H10" s="16">
        <f t="shared" si="1"/>
        <v>5650000</v>
      </c>
      <c r="I10" s="8"/>
      <c r="J10" s="8"/>
    </row>
    <row r="11" spans="1:10" ht="24" customHeight="1">
      <c r="C11" s="103">
        <v>42745</v>
      </c>
      <c r="D11" s="8" t="s">
        <v>17</v>
      </c>
      <c r="E11" s="9">
        <v>50000</v>
      </c>
      <c r="F11" s="9"/>
      <c r="G11" s="16">
        <f t="shared" si="0"/>
        <v>1400000</v>
      </c>
      <c r="H11" s="16">
        <f t="shared" si="1"/>
        <v>5600000</v>
      </c>
      <c r="I11" s="8"/>
      <c r="J11" s="8"/>
    </row>
    <row r="12" spans="1:10" ht="24" customHeight="1">
      <c r="C12" s="103">
        <v>42745</v>
      </c>
      <c r="D12" s="8" t="s">
        <v>13</v>
      </c>
      <c r="E12" s="9">
        <v>250000</v>
      </c>
      <c r="F12" s="9"/>
      <c r="G12" s="16">
        <f t="shared" si="0"/>
        <v>1650000</v>
      </c>
      <c r="H12" s="16">
        <f t="shared" si="1"/>
        <v>5350000</v>
      </c>
      <c r="I12" s="8"/>
      <c r="J12" s="8"/>
    </row>
    <row r="13" spans="1:10" ht="24" customHeight="1">
      <c r="C13" s="103">
        <v>42745</v>
      </c>
      <c r="D13" s="8" t="s">
        <v>14</v>
      </c>
      <c r="E13" s="9">
        <v>150000</v>
      </c>
      <c r="F13" s="9"/>
      <c r="G13" s="16">
        <f t="shared" si="0"/>
        <v>1800000</v>
      </c>
      <c r="H13" s="16">
        <f t="shared" si="1"/>
        <v>5200000</v>
      </c>
      <c r="I13" s="8"/>
      <c r="J13" s="8"/>
    </row>
    <row r="14" spans="1:10" ht="24" customHeight="1">
      <c r="C14" s="103">
        <v>42745</v>
      </c>
      <c r="D14" s="8" t="s">
        <v>15</v>
      </c>
      <c r="E14" s="9">
        <v>250000</v>
      </c>
      <c r="F14" s="9"/>
      <c r="G14" s="16">
        <f t="shared" si="0"/>
        <v>2050000</v>
      </c>
      <c r="H14" s="16">
        <f t="shared" si="1"/>
        <v>4950000</v>
      </c>
      <c r="I14" s="8"/>
      <c r="J14" s="8"/>
    </row>
    <row r="15" spans="1:10" ht="24" customHeight="1">
      <c r="C15" s="103">
        <v>42745</v>
      </c>
      <c r="D15" s="8" t="s">
        <v>16</v>
      </c>
      <c r="E15" s="9">
        <v>300000</v>
      </c>
      <c r="F15" s="9"/>
      <c r="G15" s="16">
        <f t="shared" si="0"/>
        <v>2350000</v>
      </c>
      <c r="H15" s="16">
        <f t="shared" si="1"/>
        <v>4650000</v>
      </c>
      <c r="I15" s="8"/>
      <c r="J15" s="8"/>
    </row>
    <row r="16" spans="1:10" ht="24" customHeight="1">
      <c r="C16" s="103">
        <v>42745</v>
      </c>
      <c r="D16" s="8" t="s">
        <v>18</v>
      </c>
      <c r="E16" s="9">
        <v>150000</v>
      </c>
      <c r="F16" s="9"/>
      <c r="G16" s="16">
        <f t="shared" si="0"/>
        <v>2500000</v>
      </c>
      <c r="H16" s="16">
        <f t="shared" si="1"/>
        <v>4500000</v>
      </c>
      <c r="I16" s="8"/>
      <c r="J16" s="8"/>
    </row>
    <row r="17" spans="3:10" ht="24" customHeight="1">
      <c r="C17" s="103">
        <v>42745</v>
      </c>
      <c r="D17" s="8" t="s">
        <v>25</v>
      </c>
      <c r="E17" s="9">
        <v>400000</v>
      </c>
      <c r="F17" s="9"/>
      <c r="G17" s="16">
        <f t="shared" si="0"/>
        <v>2900000</v>
      </c>
      <c r="H17" s="16">
        <f t="shared" si="1"/>
        <v>4100000</v>
      </c>
      <c r="I17" s="8"/>
      <c r="J17" s="8"/>
    </row>
    <row r="18" spans="3:10" ht="24" customHeight="1">
      <c r="C18" s="103">
        <v>42745</v>
      </c>
      <c r="D18" s="8" t="s">
        <v>19</v>
      </c>
      <c r="E18" s="9">
        <v>250000</v>
      </c>
      <c r="F18" s="9"/>
      <c r="G18" s="16">
        <f t="shared" si="0"/>
        <v>3150000</v>
      </c>
      <c r="H18" s="16">
        <f t="shared" si="1"/>
        <v>3850000</v>
      </c>
      <c r="I18" s="8"/>
      <c r="J18" s="8"/>
    </row>
    <row r="19" spans="3:10" ht="24" customHeight="1">
      <c r="C19" s="103">
        <v>42745</v>
      </c>
      <c r="D19" s="8" t="s">
        <v>20</v>
      </c>
      <c r="E19" s="9">
        <v>500000</v>
      </c>
      <c r="F19" s="9"/>
      <c r="G19" s="16">
        <f t="shared" si="0"/>
        <v>3650000</v>
      </c>
      <c r="H19" s="16">
        <f t="shared" si="1"/>
        <v>3350000</v>
      </c>
      <c r="I19" s="8"/>
      <c r="J19" s="8"/>
    </row>
    <row r="20" spans="3:10" ht="24" customHeight="1">
      <c r="C20" s="103">
        <v>42745</v>
      </c>
      <c r="D20" s="8" t="s">
        <v>21</v>
      </c>
      <c r="E20" s="9">
        <v>250000</v>
      </c>
      <c r="F20" s="9"/>
      <c r="G20" s="16">
        <f t="shared" si="0"/>
        <v>3900000</v>
      </c>
      <c r="H20" s="16">
        <f t="shared" si="1"/>
        <v>3100000</v>
      </c>
      <c r="I20" s="8"/>
      <c r="J20" s="8"/>
    </row>
    <row r="21" spans="3:10" ht="24" customHeight="1">
      <c r="C21" s="103">
        <v>42860</v>
      </c>
      <c r="D21" s="8" t="s">
        <v>21</v>
      </c>
      <c r="E21" s="9">
        <v>350000</v>
      </c>
      <c r="F21" s="9"/>
      <c r="G21" s="16">
        <f t="shared" si="0"/>
        <v>4250000</v>
      </c>
      <c r="H21" s="16">
        <f t="shared" si="1"/>
        <v>2750000</v>
      </c>
      <c r="I21" s="8"/>
      <c r="J21" s="8"/>
    </row>
    <row r="22" spans="3:10" ht="24" customHeight="1">
      <c r="C22" s="103">
        <v>42913</v>
      </c>
      <c r="D22" s="8" t="s">
        <v>14</v>
      </c>
      <c r="E22" s="9">
        <v>50000</v>
      </c>
      <c r="F22" s="9"/>
      <c r="G22" s="16">
        <f t="shared" si="0"/>
        <v>4300000</v>
      </c>
      <c r="H22" s="16">
        <f t="shared" si="1"/>
        <v>2700000</v>
      </c>
      <c r="I22" s="8"/>
      <c r="J22" s="8"/>
    </row>
    <row r="23" spans="3:10" ht="24" customHeight="1">
      <c r="C23" s="103">
        <v>42919</v>
      </c>
      <c r="D23" s="8" t="s">
        <v>10</v>
      </c>
      <c r="E23" s="9">
        <v>80000</v>
      </c>
      <c r="F23" s="9"/>
      <c r="G23" s="16">
        <f t="shared" si="0"/>
        <v>4380000</v>
      </c>
      <c r="H23" s="16">
        <f t="shared" si="1"/>
        <v>2620000</v>
      </c>
      <c r="I23" s="8"/>
      <c r="J23" s="8"/>
    </row>
    <row r="24" spans="3:10" ht="24" customHeight="1">
      <c r="C24" s="103">
        <v>42919</v>
      </c>
      <c r="D24" s="8" t="s">
        <v>12</v>
      </c>
      <c r="E24" s="9">
        <v>200000</v>
      </c>
      <c r="F24" s="9"/>
      <c r="G24" s="16">
        <f t="shared" si="0"/>
        <v>4580000</v>
      </c>
      <c r="H24" s="16">
        <f t="shared" si="1"/>
        <v>2420000</v>
      </c>
      <c r="I24" s="8"/>
      <c r="J24" s="8"/>
    </row>
    <row r="25" spans="3:10" ht="24" customHeight="1">
      <c r="C25" s="103"/>
      <c r="D25" s="8"/>
      <c r="E25" s="9"/>
      <c r="F25" s="9"/>
      <c r="G25" s="16"/>
      <c r="H25" s="16"/>
      <c r="I25" s="8"/>
      <c r="J25" s="8"/>
    </row>
    <row r="26" spans="3:10" ht="24" customHeight="1">
      <c r="C26" s="103"/>
      <c r="D26" s="8"/>
      <c r="E26" s="9"/>
      <c r="F26" s="9"/>
      <c r="G26" s="16"/>
      <c r="H26" s="16"/>
      <c r="I26" s="8"/>
      <c r="J26" s="8"/>
    </row>
    <row r="27" spans="3:10" ht="24" customHeight="1">
      <c r="C27" s="103"/>
      <c r="D27" s="8"/>
      <c r="E27" s="9"/>
      <c r="F27" s="9"/>
      <c r="G27" s="16"/>
      <c r="H27" s="16"/>
      <c r="I27" s="8"/>
      <c r="J27" s="8"/>
    </row>
    <row r="28" spans="3:10" ht="24" customHeight="1">
      <c r="C28" s="103"/>
      <c r="D28" s="8"/>
      <c r="E28" s="9"/>
      <c r="F28" s="9"/>
      <c r="G28" s="16"/>
      <c r="H28" s="16"/>
      <c r="I28" s="8"/>
      <c r="J28" s="8"/>
    </row>
    <row r="29" spans="3:10" ht="24" customHeight="1">
      <c r="C29" s="103"/>
      <c r="D29" s="8"/>
      <c r="E29" s="9"/>
      <c r="F29" s="9"/>
      <c r="G29" s="16"/>
      <c r="H29" s="16"/>
      <c r="I29" s="8"/>
      <c r="J29" s="8"/>
    </row>
    <row r="30" spans="3:10" ht="24" customHeight="1">
      <c r="C30" s="103"/>
      <c r="D30" s="8"/>
      <c r="E30" s="9"/>
      <c r="F30" s="9"/>
      <c r="G30" s="16"/>
      <c r="H30" s="16"/>
      <c r="I30" s="8"/>
      <c r="J30" s="8"/>
    </row>
    <row r="31" spans="3:10" ht="24" customHeight="1">
      <c r="C31" s="103"/>
      <c r="D31" s="8"/>
      <c r="E31" s="9"/>
      <c r="F31" s="9"/>
      <c r="G31" s="16"/>
      <c r="H31" s="16"/>
      <c r="I31" s="8"/>
      <c r="J31" s="8"/>
    </row>
    <row r="32" spans="3:10" ht="24" customHeight="1">
      <c r="C32" s="103"/>
      <c r="D32" s="8"/>
      <c r="E32" s="9"/>
      <c r="F32" s="9"/>
      <c r="G32" s="16"/>
      <c r="H32" s="16"/>
      <c r="I32" s="8"/>
      <c r="J32" s="8"/>
    </row>
    <row r="33" spans="3:10" ht="24" customHeight="1">
      <c r="C33" s="103"/>
      <c r="D33" s="8"/>
      <c r="E33" s="9"/>
      <c r="F33" s="9"/>
      <c r="G33" s="16"/>
      <c r="H33" s="16"/>
      <c r="I33" s="8"/>
      <c r="J33" s="8"/>
    </row>
    <row r="34" spans="3:10" ht="24" customHeight="1">
      <c r="C34" s="103"/>
      <c r="D34" s="8"/>
      <c r="E34" s="9"/>
      <c r="F34" s="9"/>
      <c r="G34" s="16"/>
      <c r="H34" s="16"/>
      <c r="I34" s="8"/>
      <c r="J34" s="8"/>
    </row>
    <row r="35" spans="3:10" ht="24" customHeight="1">
      <c r="C35" s="103"/>
      <c r="D35" s="8"/>
      <c r="E35" s="9"/>
      <c r="F35" s="9"/>
      <c r="G35" s="16"/>
      <c r="H35" s="16"/>
      <c r="I35" s="8"/>
      <c r="J35" s="8"/>
    </row>
    <row r="36" spans="3:10" ht="24" customHeight="1">
      <c r="C36" s="103"/>
      <c r="D36" s="8"/>
      <c r="E36" s="9"/>
      <c r="F36" s="9"/>
      <c r="G36" s="16"/>
      <c r="H36" s="16"/>
      <c r="I36" s="8"/>
      <c r="J36" s="8"/>
    </row>
    <row r="37" spans="3:10" ht="24" customHeight="1">
      <c r="C37" s="103"/>
      <c r="D37" s="8"/>
      <c r="E37" s="9"/>
      <c r="F37" s="9"/>
      <c r="G37" s="16"/>
      <c r="H37" s="16"/>
      <c r="I37" s="8"/>
      <c r="J37" s="8"/>
    </row>
    <row r="38" spans="3:10" ht="24" customHeight="1">
      <c r="C38" s="103"/>
      <c r="D38" s="8"/>
      <c r="E38" s="9"/>
      <c r="F38" s="9"/>
      <c r="G38" s="16"/>
      <c r="H38" s="16"/>
      <c r="I38" s="8"/>
      <c r="J38" s="8"/>
    </row>
    <row r="39" spans="3:10" ht="24" customHeight="1">
      <c r="C39" s="103"/>
      <c r="D39" s="8"/>
      <c r="E39" s="9"/>
      <c r="F39" s="9"/>
      <c r="G39" s="16"/>
      <c r="H39" s="16"/>
      <c r="I39" s="8"/>
      <c r="J39" s="8"/>
    </row>
    <row r="40" spans="3:10" ht="24" customHeight="1">
      <c r="C40" s="103"/>
      <c r="D40" s="8"/>
      <c r="E40" s="9"/>
      <c r="F40" s="9"/>
      <c r="G40" s="16"/>
      <c r="H40" s="16"/>
      <c r="I40" s="8"/>
      <c r="J40" s="8"/>
    </row>
    <row r="41" spans="3:10" ht="24" customHeight="1">
      <c r="C41" s="103"/>
      <c r="D41" s="111"/>
      <c r="E41" s="105"/>
      <c r="F41" s="105"/>
      <c r="G41" s="106"/>
      <c r="H41" s="106"/>
      <c r="I41" s="8"/>
      <c r="J41" s="8"/>
    </row>
    <row r="42" spans="3:10" ht="24" customHeight="1">
      <c r="C42" s="103"/>
      <c r="D42" s="111"/>
      <c r="E42" s="105"/>
      <c r="F42" s="105"/>
      <c r="G42" s="106"/>
      <c r="H42" s="106"/>
      <c r="I42" s="8"/>
      <c r="J42" s="8"/>
    </row>
    <row r="43" spans="3:10" ht="24" customHeight="1">
      <c r="C43" s="103"/>
      <c r="D43" s="151"/>
      <c r="E43" s="105"/>
      <c r="F43" s="139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03"/>
      <c r="D45" s="8"/>
      <c r="E45" s="9"/>
      <c r="F45" s="105"/>
      <c r="G45" s="106"/>
      <c r="H45" s="106"/>
      <c r="I45" s="8"/>
      <c r="J45" s="8"/>
    </row>
    <row r="46" spans="3:10" ht="24" customHeight="1">
      <c r="C46" s="103"/>
      <c r="D46" s="8"/>
      <c r="E46" s="9"/>
      <c r="F46" s="105"/>
      <c r="G46" s="106"/>
      <c r="H46" s="106"/>
      <c r="I46" s="8"/>
      <c r="J46" s="8"/>
    </row>
    <row r="47" spans="3:10" ht="24" customHeight="1">
      <c r="C47" s="103"/>
      <c r="D47" s="8"/>
      <c r="E47" s="9"/>
      <c r="F47" s="105"/>
      <c r="G47" s="106"/>
      <c r="H47" s="106"/>
      <c r="I47" s="8"/>
      <c r="J47" s="8"/>
    </row>
    <row r="48" spans="3:10" ht="24" customHeight="1">
      <c r="C48" s="103"/>
      <c r="D48" s="8"/>
      <c r="E48" s="9"/>
      <c r="F48" s="105"/>
      <c r="G48" s="106"/>
      <c r="H48" s="106"/>
      <c r="I48" s="8"/>
      <c r="J48" s="8"/>
    </row>
    <row r="49" spans="3:10" ht="24" customHeight="1">
      <c r="C49" s="103"/>
      <c r="D49" s="8"/>
      <c r="E49" s="9"/>
      <c r="F49" s="105"/>
      <c r="G49" s="106"/>
      <c r="H49" s="106"/>
      <c r="I49" s="8"/>
      <c r="J49" s="8"/>
    </row>
    <row r="50" spans="3:10" ht="24" customHeight="1">
      <c r="C50" s="103"/>
      <c r="D50" s="8"/>
      <c r="E50" s="9"/>
      <c r="F50" s="105"/>
      <c r="G50" s="106"/>
      <c r="H50" s="106"/>
      <c r="I50" s="8"/>
      <c r="J50" s="8"/>
    </row>
    <row r="51" spans="3:10" ht="24" customHeight="1">
      <c r="C51" s="103"/>
      <c r="D51" s="8"/>
      <c r="E51" s="9"/>
      <c r="F51" s="105"/>
      <c r="G51" s="106"/>
      <c r="H51" s="106"/>
      <c r="I51" s="8"/>
      <c r="J51" s="8"/>
    </row>
    <row r="52" spans="3:10" ht="24" customHeight="1">
      <c r="C52" s="103"/>
      <c r="D52" s="8"/>
      <c r="E52" s="9"/>
      <c r="F52" s="105"/>
      <c r="G52" s="106"/>
      <c r="H52" s="106"/>
      <c r="I52" s="8"/>
      <c r="J52" s="8"/>
    </row>
    <row r="53" spans="3:10" ht="24" customHeight="1">
      <c r="C53" s="103"/>
      <c r="D53" s="8"/>
      <c r="E53" s="9"/>
      <c r="F53" s="105"/>
      <c r="G53" s="106"/>
      <c r="H53" s="106"/>
      <c r="I53" s="8"/>
      <c r="J53" s="8"/>
    </row>
    <row r="54" spans="3:10" ht="24" customHeight="1">
      <c r="C54" s="103"/>
      <c r="D54" s="8"/>
      <c r="E54" s="9"/>
      <c r="F54" s="105"/>
      <c r="G54" s="106"/>
      <c r="H54" s="106"/>
      <c r="I54" s="8"/>
      <c r="J54" s="8"/>
    </row>
    <row r="55" spans="3:10" ht="24" customHeight="1">
      <c r="C55" s="103"/>
      <c r="D55" s="8"/>
      <c r="E55" s="9"/>
      <c r="F55" s="105"/>
      <c r="G55" s="106"/>
      <c r="H55" s="106"/>
      <c r="I55" s="8"/>
      <c r="J55" s="8"/>
    </row>
    <row r="56" spans="3:10" ht="24" customHeight="1">
      <c r="C56" s="103"/>
      <c r="D56" s="8"/>
      <c r="E56" s="9"/>
      <c r="F56" s="105"/>
      <c r="G56" s="106"/>
      <c r="H56" s="106"/>
      <c r="I56" s="8"/>
      <c r="J56" s="8"/>
    </row>
    <row r="57" spans="3:10" ht="24" customHeight="1">
      <c r="C57" s="103"/>
      <c r="D57" s="8"/>
      <c r="E57" s="9"/>
      <c r="F57" s="105"/>
      <c r="G57" s="106"/>
      <c r="H57" s="106"/>
      <c r="I57" s="8"/>
      <c r="J57" s="8"/>
    </row>
    <row r="58" spans="3:10" ht="24" customHeight="1">
      <c r="C58" s="103"/>
      <c r="D58" s="8"/>
      <c r="E58" s="9">
        <f>SUM(E7:E46)</f>
        <v>4580000</v>
      </c>
      <c r="F58" s="9">
        <f>SUM(F7:F40)</f>
        <v>0</v>
      </c>
      <c r="G58" s="16"/>
      <c r="H58" s="16"/>
      <c r="I58" s="8"/>
      <c r="J58" s="8"/>
    </row>
    <row r="61" spans="3:10" ht="15.75" thickBot="1"/>
    <row r="62" spans="3:10" ht="16.5" thickBot="1">
      <c r="D62" s="59" t="s">
        <v>68</v>
      </c>
      <c r="E62" s="60">
        <f>I3-E58+F58</f>
        <v>2420000</v>
      </c>
    </row>
  </sheetData>
  <mergeCells count="5">
    <mergeCell ref="C3:E3"/>
    <mergeCell ref="F3:H3"/>
    <mergeCell ref="I3:J3"/>
    <mergeCell ref="C4:D4"/>
    <mergeCell ref="H4:I4"/>
  </mergeCells>
  <pageMargins left="1.2" right="0.1" top="0.25" bottom="0.2" header="0.3" footer="0.3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3:J63"/>
  <sheetViews>
    <sheetView zoomScale="75" zoomScaleNormal="75" workbookViewId="0">
      <selection activeCell="P20" sqref="P20"/>
    </sheetView>
  </sheetViews>
  <sheetFormatPr defaultRowHeight="15"/>
  <cols>
    <col min="3" max="3" width="16.28515625" customWidth="1"/>
    <col min="4" max="4" width="22.140625" customWidth="1"/>
    <col min="5" max="5" width="22" customWidth="1"/>
    <col min="6" max="6" width="19.140625" style="159" customWidth="1"/>
    <col min="7" max="7" width="21.42578125" customWidth="1"/>
    <col min="8" max="8" width="22.140625" customWidth="1"/>
    <col min="9" max="9" width="12.7109375" customWidth="1"/>
    <col min="10" max="10" width="13.85546875" customWidth="1"/>
  </cols>
  <sheetData>
    <row r="3" spans="1:10" s="171" customFormat="1" ht="27.75" customHeight="1">
      <c r="A3" s="174"/>
      <c r="C3" s="199" t="s">
        <v>106</v>
      </c>
      <c r="D3" s="200"/>
      <c r="E3" s="200"/>
      <c r="F3" s="201" t="s">
        <v>102</v>
      </c>
      <c r="G3" s="201"/>
      <c r="H3" s="201"/>
      <c r="I3" s="202">
        <v>72457000</v>
      </c>
      <c r="J3" s="202"/>
    </row>
    <row r="4" spans="1:10" ht="21">
      <c r="C4" s="204" t="s">
        <v>123</v>
      </c>
      <c r="D4" s="204"/>
      <c r="F4"/>
      <c r="H4" s="203" t="s">
        <v>93</v>
      </c>
      <c r="I4" s="203"/>
    </row>
    <row r="5" spans="1:10">
      <c r="F5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18000000</v>
      </c>
      <c r="F7" s="105"/>
      <c r="G7" s="106">
        <f>E7</f>
        <v>18000000</v>
      </c>
      <c r="H7" s="106">
        <f>I3-G7</f>
        <v>54457000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4500000</v>
      </c>
      <c r="F8" s="105"/>
      <c r="G8" s="106">
        <f>G7+E8</f>
        <v>22500000</v>
      </c>
      <c r="H8" s="106">
        <f>H7-E8</f>
        <v>49957000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4500000</v>
      </c>
      <c r="F9" s="105"/>
      <c r="G9" s="106">
        <f t="shared" ref="G9:G20" si="0">G8+E9</f>
        <v>27000000</v>
      </c>
      <c r="H9" s="106">
        <f t="shared" ref="H9:H20" si="1">H8-E9</f>
        <v>45457000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4000000</v>
      </c>
      <c r="F10" s="105"/>
      <c r="G10" s="106">
        <f t="shared" si="0"/>
        <v>31000000</v>
      </c>
      <c r="H10" s="106">
        <f t="shared" si="1"/>
        <v>41457000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2500000</v>
      </c>
      <c r="F11" s="105"/>
      <c r="G11" s="106">
        <f t="shared" si="0"/>
        <v>33500000</v>
      </c>
      <c r="H11" s="106">
        <f t="shared" si="1"/>
        <v>38957000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4500000</v>
      </c>
      <c r="F12" s="105"/>
      <c r="G12" s="106">
        <f t="shared" si="0"/>
        <v>38000000</v>
      </c>
      <c r="H12" s="106">
        <f t="shared" si="1"/>
        <v>34457000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4500000</v>
      </c>
      <c r="F13" s="105"/>
      <c r="G13" s="106">
        <f t="shared" si="0"/>
        <v>42500000</v>
      </c>
      <c r="H13" s="106">
        <f t="shared" si="1"/>
        <v>29957000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4500000</v>
      </c>
      <c r="F14" s="105"/>
      <c r="G14" s="106">
        <f t="shared" si="0"/>
        <v>47000000</v>
      </c>
      <c r="H14" s="106">
        <f t="shared" si="1"/>
        <v>25457000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3000000</v>
      </c>
      <c r="F15" s="105"/>
      <c r="G15" s="106">
        <f t="shared" si="0"/>
        <v>50000000</v>
      </c>
      <c r="H15" s="106">
        <f t="shared" si="1"/>
        <v>22457000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3000000</v>
      </c>
      <c r="F16" s="105"/>
      <c r="G16" s="106">
        <f t="shared" si="0"/>
        <v>53000000</v>
      </c>
      <c r="H16" s="106">
        <f t="shared" si="1"/>
        <v>19457000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4500000</v>
      </c>
      <c r="F17" s="105"/>
      <c r="G17" s="106">
        <f t="shared" si="0"/>
        <v>57500000</v>
      </c>
      <c r="H17" s="106">
        <f t="shared" si="1"/>
        <v>14957000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3500000</v>
      </c>
      <c r="F18" s="105"/>
      <c r="G18" s="106">
        <f t="shared" si="0"/>
        <v>61000000</v>
      </c>
      <c r="H18" s="106">
        <f t="shared" si="1"/>
        <v>11457000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3500000</v>
      </c>
      <c r="F19" s="105"/>
      <c r="G19" s="106">
        <f t="shared" si="0"/>
        <v>64500000</v>
      </c>
      <c r="H19" s="106">
        <f t="shared" si="1"/>
        <v>7957000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3500000</v>
      </c>
      <c r="F20" s="105"/>
      <c r="G20" s="106">
        <f t="shared" si="0"/>
        <v>68000000</v>
      </c>
      <c r="H20" s="106">
        <f t="shared" si="1"/>
        <v>4457000</v>
      </c>
      <c r="I20" s="8"/>
      <c r="J20" s="8"/>
    </row>
    <row r="21" spans="3:10" ht="24" customHeight="1">
      <c r="C21" s="136"/>
      <c r="D21" s="111"/>
      <c r="E21" s="105"/>
      <c r="F21" s="105"/>
      <c r="G21" s="106"/>
      <c r="H21" s="106"/>
      <c r="I21" s="8"/>
      <c r="J21" s="8"/>
    </row>
    <row r="22" spans="3:10" ht="24" customHeight="1">
      <c r="C22" s="136"/>
      <c r="D22" s="111"/>
      <c r="E22" s="105"/>
      <c r="F22" s="105"/>
      <c r="G22" s="106"/>
      <c r="H22" s="106"/>
      <c r="I22" s="8"/>
      <c r="J22" s="8"/>
    </row>
    <row r="23" spans="3:10" ht="24" customHeight="1">
      <c r="C23" s="136"/>
      <c r="D23" s="151"/>
      <c r="E23" s="139"/>
      <c r="F23" s="105"/>
      <c r="G23" s="106"/>
      <c r="H23" s="106"/>
      <c r="I23" s="8"/>
      <c r="J23" s="8"/>
    </row>
    <row r="24" spans="3:10" ht="24" customHeight="1">
      <c r="C24" s="136"/>
      <c r="D24" s="111"/>
      <c r="E24" s="105"/>
      <c r="F24" s="105"/>
      <c r="G24" s="106"/>
      <c r="H24" s="106"/>
      <c r="I24" s="8"/>
      <c r="J24" s="8"/>
    </row>
    <row r="25" spans="3:10" ht="24" customHeight="1">
      <c r="C25" s="136"/>
      <c r="D25" s="111"/>
      <c r="E25" s="105"/>
      <c r="F25" s="105"/>
      <c r="G25" s="106"/>
      <c r="H25" s="106"/>
      <c r="I25" s="8"/>
      <c r="J25" s="8"/>
    </row>
    <row r="26" spans="3:10" ht="24" customHeight="1">
      <c r="C26" s="136"/>
      <c r="D26" s="111"/>
      <c r="E26" s="105"/>
      <c r="F26" s="105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51"/>
      <c r="E32" s="139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51"/>
      <c r="E41" s="139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03"/>
      <c r="D59" s="8"/>
      <c r="E59" s="9">
        <f>SUM(E7:E34)</f>
        <v>68000000</v>
      </c>
      <c r="F59" s="105">
        <f>SUM(F27:F50)</f>
        <v>0</v>
      </c>
      <c r="G59" s="111"/>
      <c r="H59" s="111"/>
      <c r="I59" s="8"/>
      <c r="J59" s="8"/>
    </row>
    <row r="62" spans="3:10" ht="15.75" thickBot="1"/>
    <row r="63" spans="3:10" ht="16.5" thickBot="1">
      <c r="D63" s="59" t="s">
        <v>68</v>
      </c>
      <c r="E63" s="60">
        <f>I3-E59+F59</f>
        <v>4457000</v>
      </c>
    </row>
  </sheetData>
  <mergeCells count="5">
    <mergeCell ref="C3:E3"/>
    <mergeCell ref="F3:H3"/>
    <mergeCell ref="I3:J3"/>
    <mergeCell ref="C4:D4"/>
    <mergeCell ref="H4:I4"/>
  </mergeCells>
  <pageMargins left="1.2" right="0.1" top="0.3" bottom="0.2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3:J66"/>
  <sheetViews>
    <sheetView zoomScale="75" zoomScaleNormal="75" workbookViewId="0">
      <selection activeCell="E26" sqref="E26"/>
    </sheetView>
  </sheetViews>
  <sheetFormatPr defaultRowHeight="15"/>
  <cols>
    <col min="3" max="3" width="16.28515625" customWidth="1"/>
    <col min="4" max="4" width="22.140625" customWidth="1"/>
    <col min="5" max="5" width="21.140625" customWidth="1"/>
    <col min="6" max="6" width="19.7109375" customWidth="1"/>
    <col min="7" max="7" width="20.85546875" customWidth="1"/>
    <col min="8" max="8" width="21.5703125" customWidth="1"/>
    <col min="9" max="9" width="12.5703125" customWidth="1"/>
    <col min="10" max="10" width="13.28515625" customWidth="1"/>
  </cols>
  <sheetData>
    <row r="3" spans="1:10" s="171" customFormat="1" ht="27.75" customHeight="1">
      <c r="A3" s="174"/>
      <c r="C3" s="205" t="s">
        <v>107</v>
      </c>
      <c r="D3" s="206"/>
      <c r="E3" s="206"/>
      <c r="F3" s="201" t="s">
        <v>102</v>
      </c>
      <c r="G3" s="201"/>
      <c r="H3" s="201"/>
      <c r="I3" s="202">
        <v>8500000</v>
      </c>
      <c r="J3" s="202"/>
    </row>
    <row r="4" spans="1:10" ht="21">
      <c r="C4" s="204" t="s">
        <v>124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400000</v>
      </c>
      <c r="F7" s="111"/>
      <c r="G7" s="106">
        <f>E7</f>
        <v>400000</v>
      </c>
      <c r="H7" s="106">
        <f>I3-E7</f>
        <v>8100000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250000</v>
      </c>
      <c r="F8" s="111"/>
      <c r="G8" s="106">
        <f>G7+E8</f>
        <v>650000</v>
      </c>
      <c r="H8" s="106">
        <f>H7-E8</f>
        <v>7850000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250000</v>
      </c>
      <c r="F9" s="111"/>
      <c r="G9" s="106">
        <f t="shared" ref="G9:G25" si="0">G8+E9</f>
        <v>900000</v>
      </c>
      <c r="H9" s="106">
        <f t="shared" ref="H9:H25" si="1">H8-E9</f>
        <v>7600000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250000</v>
      </c>
      <c r="F10" s="111"/>
      <c r="G10" s="106">
        <f t="shared" si="0"/>
        <v>1150000</v>
      </c>
      <c r="H10" s="106">
        <f t="shared" si="1"/>
        <v>7350000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250000</v>
      </c>
      <c r="F11" s="111"/>
      <c r="G11" s="106">
        <f t="shared" si="0"/>
        <v>1400000</v>
      </c>
      <c r="H11" s="106">
        <f t="shared" si="1"/>
        <v>7100000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250000</v>
      </c>
      <c r="F12" s="111"/>
      <c r="G12" s="106">
        <f t="shared" si="0"/>
        <v>1650000</v>
      </c>
      <c r="H12" s="106">
        <f t="shared" si="1"/>
        <v>6850000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250000</v>
      </c>
      <c r="F13" s="111"/>
      <c r="G13" s="106">
        <f t="shared" si="0"/>
        <v>1900000</v>
      </c>
      <c r="H13" s="106">
        <f t="shared" si="1"/>
        <v>6600000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400000</v>
      </c>
      <c r="F14" s="111"/>
      <c r="G14" s="106">
        <f t="shared" si="0"/>
        <v>2300000</v>
      </c>
      <c r="H14" s="106">
        <f t="shared" si="1"/>
        <v>6200000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250000</v>
      </c>
      <c r="F15" s="111"/>
      <c r="G15" s="106">
        <f t="shared" si="0"/>
        <v>2550000</v>
      </c>
      <c r="H15" s="106">
        <f t="shared" si="1"/>
        <v>5950000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200000</v>
      </c>
      <c r="F16" s="111"/>
      <c r="G16" s="106">
        <f t="shared" si="0"/>
        <v>2750000</v>
      </c>
      <c r="H16" s="106">
        <f t="shared" si="1"/>
        <v>5750000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400000</v>
      </c>
      <c r="F17" s="111"/>
      <c r="G17" s="106">
        <f t="shared" si="0"/>
        <v>3150000</v>
      </c>
      <c r="H17" s="106">
        <f t="shared" si="1"/>
        <v>5350000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250000</v>
      </c>
      <c r="F18" s="111"/>
      <c r="G18" s="106">
        <f t="shared" si="0"/>
        <v>3400000</v>
      </c>
      <c r="H18" s="106">
        <f t="shared" si="1"/>
        <v>5100000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300000</v>
      </c>
      <c r="F19" s="111"/>
      <c r="G19" s="106">
        <f t="shared" si="0"/>
        <v>3700000</v>
      </c>
      <c r="H19" s="106">
        <f t="shared" si="1"/>
        <v>4800000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250000</v>
      </c>
      <c r="F20" s="111"/>
      <c r="G20" s="106">
        <f t="shared" si="0"/>
        <v>3950000</v>
      </c>
      <c r="H20" s="106">
        <f t="shared" si="1"/>
        <v>4550000</v>
      </c>
      <c r="I20" s="8"/>
      <c r="J20" s="8"/>
    </row>
    <row r="21" spans="3:10" ht="24" customHeight="1">
      <c r="C21" s="136">
        <v>42850</v>
      </c>
      <c r="D21" s="111" t="s">
        <v>148</v>
      </c>
      <c r="E21" s="105">
        <v>36000</v>
      </c>
      <c r="F21" s="111"/>
      <c r="G21" s="106">
        <f t="shared" si="0"/>
        <v>3986000</v>
      </c>
      <c r="H21" s="106">
        <f t="shared" si="1"/>
        <v>4514000</v>
      </c>
      <c r="I21" s="8"/>
      <c r="J21" s="8"/>
    </row>
    <row r="22" spans="3:10" ht="24" customHeight="1">
      <c r="C22" s="136">
        <v>42860</v>
      </c>
      <c r="D22" s="111" t="s">
        <v>21</v>
      </c>
      <c r="E22" s="105">
        <v>250000</v>
      </c>
      <c r="F22" s="111"/>
      <c r="G22" s="106">
        <f t="shared" si="0"/>
        <v>4236000</v>
      </c>
      <c r="H22" s="106">
        <f t="shared" si="1"/>
        <v>4264000</v>
      </c>
      <c r="I22" s="8"/>
      <c r="J22" s="8"/>
    </row>
    <row r="23" spans="3:10" ht="24" customHeight="1">
      <c r="C23" s="136">
        <v>42913</v>
      </c>
      <c r="D23" s="111" t="s">
        <v>19</v>
      </c>
      <c r="E23" s="105">
        <v>250000</v>
      </c>
      <c r="F23" s="111"/>
      <c r="G23" s="106">
        <f t="shared" si="0"/>
        <v>4486000</v>
      </c>
      <c r="H23" s="106">
        <f t="shared" si="1"/>
        <v>4014000</v>
      </c>
      <c r="I23" s="8"/>
      <c r="J23" s="8"/>
    </row>
    <row r="24" spans="3:10" ht="24" customHeight="1">
      <c r="C24" s="136">
        <v>42919</v>
      </c>
      <c r="D24" s="111" t="s">
        <v>10</v>
      </c>
      <c r="E24" s="105">
        <v>100000</v>
      </c>
      <c r="F24" s="111"/>
      <c r="G24" s="106">
        <f t="shared" si="0"/>
        <v>4586000</v>
      </c>
      <c r="H24" s="106">
        <f t="shared" si="1"/>
        <v>3914000</v>
      </c>
      <c r="I24" s="8"/>
      <c r="J24" s="8"/>
    </row>
    <row r="25" spans="3:10" ht="24" customHeight="1">
      <c r="C25" s="136">
        <v>42919</v>
      </c>
      <c r="D25" s="111" t="s">
        <v>12</v>
      </c>
      <c r="E25" s="105">
        <v>250000</v>
      </c>
      <c r="F25" s="111"/>
      <c r="G25" s="106">
        <f t="shared" si="0"/>
        <v>4836000</v>
      </c>
      <c r="H25" s="106">
        <f t="shared" si="1"/>
        <v>3664000</v>
      </c>
      <c r="I25" s="8"/>
      <c r="J25" s="8"/>
    </row>
    <row r="26" spans="3:10" ht="24" customHeight="1">
      <c r="C26" s="136"/>
      <c r="D26" s="111"/>
      <c r="E26" s="105"/>
      <c r="F26" s="111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11"/>
      <c r="E35" s="105"/>
      <c r="F35" s="105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11"/>
      <c r="E44" s="105"/>
      <c r="F44" s="105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/>
      <c r="F58" s="105"/>
      <c r="G58" s="106"/>
      <c r="H58" s="106"/>
      <c r="I58" s="8"/>
      <c r="J58" s="8"/>
    </row>
    <row r="59" spans="3:10" ht="24" customHeight="1">
      <c r="C59" s="136"/>
      <c r="D59" s="111"/>
      <c r="E59" s="105"/>
      <c r="F59" s="105"/>
      <c r="G59" s="106"/>
      <c r="H59" s="106"/>
      <c r="I59" s="8"/>
      <c r="J59" s="8"/>
    </row>
    <row r="60" spans="3:10" ht="24" customHeight="1">
      <c r="C60" s="103"/>
      <c r="D60" s="8"/>
      <c r="E60" s="9"/>
      <c r="F60" s="9"/>
      <c r="G60" s="16"/>
      <c r="H60" s="16"/>
      <c r="I60" s="8"/>
      <c r="J60" s="8"/>
    </row>
    <row r="61" spans="3:10" ht="24" customHeight="1">
      <c r="C61" s="103"/>
      <c r="D61" s="8"/>
      <c r="E61" s="9">
        <f>SUM(E7:E44)</f>
        <v>4836000</v>
      </c>
      <c r="F61" s="9"/>
      <c r="G61" s="8"/>
      <c r="H61" s="8"/>
      <c r="I61" s="8"/>
      <c r="J61" s="8"/>
    </row>
    <row r="65" spans="4:5" ht="15.75" thickBot="1"/>
    <row r="66" spans="4:5" ht="16.5" thickBot="1">
      <c r="D66" s="59" t="s">
        <v>68</v>
      </c>
      <c r="E66" s="60">
        <f>I3-E61</f>
        <v>3664000</v>
      </c>
    </row>
  </sheetData>
  <mergeCells count="5">
    <mergeCell ref="C3:E3"/>
    <mergeCell ref="F3:H3"/>
    <mergeCell ref="I3:J3"/>
    <mergeCell ref="C4:D4"/>
    <mergeCell ref="H4:I4"/>
  </mergeCells>
  <pageMargins left="1.2" right="0.15" top="0.3" bottom="0.2" header="0.3" footer="0.3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3:J62"/>
  <sheetViews>
    <sheetView zoomScale="75" zoomScaleNormal="75" workbookViewId="0">
      <selection activeCell="F31" sqref="F31"/>
    </sheetView>
  </sheetViews>
  <sheetFormatPr defaultRowHeight="15"/>
  <cols>
    <col min="3" max="3" width="16.28515625" customWidth="1"/>
    <col min="4" max="4" width="22.140625" customWidth="1"/>
    <col min="5" max="5" width="21.42578125" customWidth="1"/>
    <col min="6" max="6" width="19.7109375" customWidth="1"/>
    <col min="7" max="7" width="20.42578125" customWidth="1"/>
    <col min="8" max="8" width="21.42578125" customWidth="1"/>
    <col min="9" max="9" width="12.7109375" customWidth="1"/>
    <col min="10" max="10" width="13.42578125" customWidth="1"/>
  </cols>
  <sheetData>
    <row r="3" spans="1:10" s="171" customFormat="1" ht="27.75" customHeight="1">
      <c r="A3" s="174"/>
      <c r="C3" s="178" t="s">
        <v>108</v>
      </c>
      <c r="D3" s="176"/>
      <c r="E3" s="176"/>
      <c r="F3" s="176"/>
      <c r="G3" s="201" t="s">
        <v>102</v>
      </c>
      <c r="H3" s="201"/>
      <c r="I3" s="202">
        <v>4700000</v>
      </c>
      <c r="J3" s="202"/>
    </row>
    <row r="4" spans="1:10" ht="21">
      <c r="C4" s="204" t="s">
        <v>125</v>
      </c>
      <c r="D4" s="204"/>
      <c r="H4" s="203" t="s">
        <v>93</v>
      </c>
      <c r="I4" s="203"/>
    </row>
    <row r="6" spans="1:10" s="173" customFormat="1" ht="24" customHeight="1">
      <c r="C6" s="172" t="s">
        <v>94</v>
      </c>
      <c r="D6" s="172" t="s">
        <v>101</v>
      </c>
      <c r="E6" s="172" t="s">
        <v>96</v>
      </c>
      <c r="F6" s="172" t="s">
        <v>97</v>
      </c>
      <c r="G6" s="172" t="s">
        <v>98</v>
      </c>
      <c r="H6" s="172" t="s">
        <v>95</v>
      </c>
      <c r="I6" s="172" t="s">
        <v>103</v>
      </c>
      <c r="J6" s="172" t="s">
        <v>104</v>
      </c>
    </row>
    <row r="7" spans="1:10" ht="24" customHeight="1">
      <c r="C7" s="103">
        <v>42745</v>
      </c>
      <c r="D7" s="8" t="s">
        <v>9</v>
      </c>
      <c r="E7" s="105">
        <v>1000000</v>
      </c>
      <c r="F7" s="111"/>
      <c r="G7" s="106">
        <f>E7</f>
        <v>1000000</v>
      </c>
      <c r="H7" s="106">
        <f>I3-E7</f>
        <v>3700000</v>
      </c>
      <c r="I7" s="8"/>
      <c r="J7" s="8"/>
    </row>
    <row r="8" spans="1:10" ht="24" customHeight="1">
      <c r="C8" s="103">
        <v>42745</v>
      </c>
      <c r="D8" s="8" t="s">
        <v>10</v>
      </c>
      <c r="E8" s="105">
        <v>150000</v>
      </c>
      <c r="F8" s="111"/>
      <c r="G8" s="106">
        <f>G7+E8</f>
        <v>1150000</v>
      </c>
      <c r="H8" s="106">
        <f>H7-E8</f>
        <v>3550000</v>
      </c>
      <c r="I8" s="8"/>
      <c r="J8" s="8"/>
    </row>
    <row r="9" spans="1:10" ht="24" customHeight="1">
      <c r="C9" s="103">
        <v>42745</v>
      </c>
      <c r="D9" s="8" t="s">
        <v>11</v>
      </c>
      <c r="E9" s="105">
        <v>150000</v>
      </c>
      <c r="F9" s="111"/>
      <c r="G9" s="106">
        <f t="shared" ref="G9:G24" si="0">G8+E9</f>
        <v>1300000</v>
      </c>
      <c r="H9" s="106">
        <f t="shared" ref="H9:H24" si="1">H8-E9</f>
        <v>3400000</v>
      </c>
      <c r="I9" s="8"/>
      <c r="J9" s="8"/>
    </row>
    <row r="10" spans="1:10" ht="24" customHeight="1">
      <c r="C10" s="103">
        <v>42745</v>
      </c>
      <c r="D10" s="8" t="s">
        <v>12</v>
      </c>
      <c r="E10" s="105">
        <v>250000</v>
      </c>
      <c r="F10" s="111"/>
      <c r="G10" s="106">
        <f t="shared" si="0"/>
        <v>1550000</v>
      </c>
      <c r="H10" s="106">
        <f t="shared" si="1"/>
        <v>3150000</v>
      </c>
      <c r="I10" s="8"/>
      <c r="J10" s="8"/>
    </row>
    <row r="11" spans="1:10" ht="24" customHeight="1">
      <c r="C11" s="103">
        <v>42745</v>
      </c>
      <c r="D11" s="8" t="s">
        <v>17</v>
      </c>
      <c r="E11" s="105">
        <v>75000</v>
      </c>
      <c r="F11" s="111"/>
      <c r="G11" s="106">
        <f t="shared" si="0"/>
        <v>1625000</v>
      </c>
      <c r="H11" s="106">
        <f t="shared" si="1"/>
        <v>3075000</v>
      </c>
      <c r="I11" s="8"/>
      <c r="J11" s="8"/>
    </row>
    <row r="12" spans="1:10" ht="24" customHeight="1">
      <c r="C12" s="103">
        <v>42745</v>
      </c>
      <c r="D12" s="8" t="s">
        <v>13</v>
      </c>
      <c r="E12" s="105">
        <v>200000</v>
      </c>
      <c r="F12" s="111"/>
      <c r="G12" s="106">
        <f t="shared" si="0"/>
        <v>1825000</v>
      </c>
      <c r="H12" s="106">
        <f t="shared" si="1"/>
        <v>2875000</v>
      </c>
      <c r="I12" s="8"/>
      <c r="J12" s="8"/>
    </row>
    <row r="13" spans="1:10" ht="24" customHeight="1">
      <c r="C13" s="103">
        <v>42745</v>
      </c>
      <c r="D13" s="8" t="s">
        <v>14</v>
      </c>
      <c r="E13" s="105">
        <v>200000</v>
      </c>
      <c r="F13" s="111"/>
      <c r="G13" s="106">
        <f t="shared" si="0"/>
        <v>2025000</v>
      </c>
      <c r="H13" s="106">
        <f t="shared" si="1"/>
        <v>2675000</v>
      </c>
      <c r="I13" s="8"/>
      <c r="J13" s="8"/>
    </row>
    <row r="14" spans="1:10" ht="24" customHeight="1">
      <c r="C14" s="103">
        <v>42745</v>
      </c>
      <c r="D14" s="8" t="s">
        <v>15</v>
      </c>
      <c r="E14" s="105">
        <v>200000</v>
      </c>
      <c r="F14" s="111"/>
      <c r="G14" s="106">
        <f t="shared" si="0"/>
        <v>2225000</v>
      </c>
      <c r="H14" s="106">
        <f t="shared" si="1"/>
        <v>2475000</v>
      </c>
      <c r="I14" s="8"/>
      <c r="J14" s="8"/>
    </row>
    <row r="15" spans="1:10" ht="24" customHeight="1">
      <c r="C15" s="103">
        <v>42745</v>
      </c>
      <c r="D15" s="8" t="s">
        <v>16</v>
      </c>
      <c r="E15" s="105">
        <v>75000</v>
      </c>
      <c r="F15" s="111"/>
      <c r="G15" s="106">
        <f t="shared" si="0"/>
        <v>2300000</v>
      </c>
      <c r="H15" s="106">
        <f t="shared" si="1"/>
        <v>2400000</v>
      </c>
      <c r="I15" s="8"/>
      <c r="J15" s="8"/>
    </row>
    <row r="16" spans="1:10" ht="24" customHeight="1">
      <c r="C16" s="103">
        <v>42745</v>
      </c>
      <c r="D16" s="8" t="s">
        <v>18</v>
      </c>
      <c r="E16" s="105">
        <v>100000</v>
      </c>
      <c r="F16" s="111"/>
      <c r="G16" s="106">
        <f t="shared" si="0"/>
        <v>2400000</v>
      </c>
      <c r="H16" s="106">
        <f t="shared" si="1"/>
        <v>2300000</v>
      </c>
      <c r="I16" s="8"/>
      <c r="J16" s="8"/>
    </row>
    <row r="17" spans="3:10" ht="24" customHeight="1">
      <c r="C17" s="103">
        <v>42745</v>
      </c>
      <c r="D17" s="8" t="s">
        <v>25</v>
      </c>
      <c r="E17" s="105">
        <v>150000</v>
      </c>
      <c r="F17" s="111"/>
      <c r="G17" s="106">
        <f t="shared" si="0"/>
        <v>2550000</v>
      </c>
      <c r="H17" s="106">
        <f t="shared" si="1"/>
        <v>2150000</v>
      </c>
      <c r="I17" s="8"/>
      <c r="J17" s="8"/>
    </row>
    <row r="18" spans="3:10" ht="24" customHeight="1">
      <c r="C18" s="103">
        <v>42745</v>
      </c>
      <c r="D18" s="8" t="s">
        <v>19</v>
      </c>
      <c r="E18" s="105">
        <v>100000</v>
      </c>
      <c r="F18" s="111"/>
      <c r="G18" s="106">
        <f t="shared" si="0"/>
        <v>2650000</v>
      </c>
      <c r="H18" s="106">
        <f t="shared" si="1"/>
        <v>2050000</v>
      </c>
      <c r="I18" s="8"/>
      <c r="J18" s="8"/>
    </row>
    <row r="19" spans="3:10" ht="24" customHeight="1">
      <c r="C19" s="103">
        <v>42745</v>
      </c>
      <c r="D19" s="8" t="s">
        <v>20</v>
      </c>
      <c r="E19" s="105">
        <v>125000</v>
      </c>
      <c r="F19" s="111"/>
      <c r="G19" s="106">
        <f t="shared" si="0"/>
        <v>2775000</v>
      </c>
      <c r="H19" s="106">
        <f t="shared" si="1"/>
        <v>1925000</v>
      </c>
      <c r="I19" s="8"/>
      <c r="J19" s="8"/>
    </row>
    <row r="20" spans="3:10" ht="24" customHeight="1">
      <c r="C20" s="103">
        <v>42745</v>
      </c>
      <c r="D20" s="8" t="s">
        <v>21</v>
      </c>
      <c r="E20" s="105">
        <v>150000</v>
      </c>
      <c r="F20" s="111"/>
      <c r="G20" s="106">
        <f t="shared" si="0"/>
        <v>2925000</v>
      </c>
      <c r="H20" s="106">
        <f t="shared" si="1"/>
        <v>1775000</v>
      </c>
      <c r="I20" s="8"/>
      <c r="J20" s="8"/>
    </row>
    <row r="21" spans="3:10" ht="24" customHeight="1">
      <c r="C21" s="136">
        <v>42782</v>
      </c>
      <c r="D21" s="111" t="s">
        <v>16</v>
      </c>
      <c r="E21" s="105">
        <v>125000</v>
      </c>
      <c r="F21" s="111"/>
      <c r="G21" s="106">
        <f t="shared" si="0"/>
        <v>3050000</v>
      </c>
      <c r="H21" s="106">
        <f t="shared" si="1"/>
        <v>1650000</v>
      </c>
      <c r="I21" s="8"/>
      <c r="J21" s="8"/>
    </row>
    <row r="22" spans="3:10" ht="24" customHeight="1">
      <c r="C22" s="136">
        <v>42860</v>
      </c>
      <c r="D22" s="111" t="s">
        <v>21</v>
      </c>
      <c r="E22" s="105">
        <v>125000</v>
      </c>
      <c r="F22" s="111"/>
      <c r="G22" s="106">
        <f t="shared" si="0"/>
        <v>3175000</v>
      </c>
      <c r="H22" s="106">
        <f t="shared" si="1"/>
        <v>1525000</v>
      </c>
      <c r="I22" s="8"/>
      <c r="J22" s="8"/>
    </row>
    <row r="23" spans="3:10" ht="24" customHeight="1">
      <c r="C23" s="136"/>
      <c r="D23" s="111"/>
      <c r="E23" s="105"/>
      <c r="F23" s="111"/>
      <c r="G23" s="106">
        <f t="shared" si="0"/>
        <v>3175000</v>
      </c>
      <c r="H23" s="106">
        <f t="shared" si="1"/>
        <v>1525000</v>
      </c>
      <c r="I23" s="8"/>
      <c r="J23" s="8"/>
    </row>
    <row r="24" spans="3:10" ht="24" customHeight="1">
      <c r="C24" s="136"/>
      <c r="D24" s="111"/>
      <c r="E24" s="105"/>
      <c r="F24" s="105"/>
      <c r="G24" s="106">
        <f t="shared" si="0"/>
        <v>3175000</v>
      </c>
      <c r="H24" s="106">
        <f t="shared" si="1"/>
        <v>1525000</v>
      </c>
      <c r="I24" s="8"/>
      <c r="J24" s="8"/>
    </row>
    <row r="25" spans="3:10" ht="24" customHeight="1">
      <c r="C25" s="136"/>
      <c r="D25" s="111"/>
      <c r="E25" s="105"/>
      <c r="F25" s="105"/>
      <c r="G25" s="106"/>
      <c r="H25" s="106"/>
      <c r="I25" s="8"/>
      <c r="J25" s="8"/>
    </row>
    <row r="26" spans="3:10" ht="24" customHeight="1">
      <c r="C26" s="136"/>
      <c r="D26" s="111"/>
      <c r="E26" s="105"/>
      <c r="F26" s="105"/>
      <c r="G26" s="106"/>
      <c r="H26" s="106"/>
      <c r="I26" s="8"/>
      <c r="J26" s="8"/>
    </row>
    <row r="27" spans="3:10" ht="24" customHeight="1">
      <c r="C27" s="136"/>
      <c r="D27" s="111"/>
      <c r="E27" s="105"/>
      <c r="F27" s="105"/>
      <c r="G27" s="106"/>
      <c r="H27" s="106"/>
      <c r="I27" s="8"/>
      <c r="J27" s="8"/>
    </row>
    <row r="28" spans="3:10" ht="24" customHeight="1">
      <c r="C28" s="136"/>
      <c r="D28" s="111"/>
      <c r="E28" s="105"/>
      <c r="F28" s="105"/>
      <c r="G28" s="106"/>
      <c r="H28" s="106"/>
      <c r="I28" s="8"/>
      <c r="J28" s="8"/>
    </row>
    <row r="29" spans="3:10" ht="24" customHeight="1">
      <c r="C29" s="136"/>
      <c r="D29" s="111"/>
      <c r="E29" s="105"/>
      <c r="F29" s="105"/>
      <c r="G29" s="106"/>
      <c r="H29" s="106"/>
      <c r="I29" s="8"/>
      <c r="J29" s="8"/>
    </row>
    <row r="30" spans="3:10" ht="24" customHeight="1">
      <c r="C30" s="136"/>
      <c r="D30" s="111"/>
      <c r="E30" s="105"/>
      <c r="F30" s="105"/>
      <c r="G30" s="106"/>
      <c r="H30" s="106"/>
      <c r="I30" s="8"/>
      <c r="J30" s="8"/>
    </row>
    <row r="31" spans="3:10" ht="24" customHeight="1">
      <c r="C31" s="136"/>
      <c r="D31" s="111"/>
      <c r="E31" s="105"/>
      <c r="F31" s="105"/>
      <c r="G31" s="106"/>
      <c r="H31" s="106"/>
      <c r="I31" s="8"/>
      <c r="J31" s="8"/>
    </row>
    <row r="32" spans="3:10" ht="24" customHeight="1">
      <c r="C32" s="136"/>
      <c r="D32" s="111"/>
      <c r="E32" s="105"/>
      <c r="F32" s="105"/>
      <c r="G32" s="106"/>
      <c r="H32" s="106"/>
      <c r="I32" s="8"/>
      <c r="J32" s="8"/>
    </row>
    <row r="33" spans="3:10" ht="24" customHeight="1">
      <c r="C33" s="136"/>
      <c r="D33" s="111"/>
      <c r="E33" s="105"/>
      <c r="F33" s="105"/>
      <c r="G33" s="106"/>
      <c r="H33" s="106"/>
      <c r="I33" s="8"/>
      <c r="J33" s="8"/>
    </row>
    <row r="34" spans="3:10" ht="24" customHeight="1">
      <c r="C34" s="136"/>
      <c r="D34" s="111"/>
      <c r="E34" s="105"/>
      <c r="F34" s="105"/>
      <c r="G34" s="106"/>
      <c r="H34" s="106"/>
      <c r="I34" s="8"/>
      <c r="J34" s="8"/>
    </row>
    <row r="35" spans="3:10" ht="24" customHeight="1">
      <c r="C35" s="136"/>
      <c r="D35" s="151"/>
      <c r="E35" s="105"/>
      <c r="F35" s="139"/>
      <c r="G35" s="106"/>
      <c r="H35" s="106"/>
      <c r="I35" s="8"/>
      <c r="J35" s="8"/>
    </row>
    <row r="36" spans="3:10" ht="24" customHeight="1">
      <c r="C36" s="136"/>
      <c r="D36" s="111"/>
      <c r="E36" s="105"/>
      <c r="F36" s="105"/>
      <c r="G36" s="106"/>
      <c r="H36" s="106"/>
      <c r="I36" s="8"/>
      <c r="J36" s="8"/>
    </row>
    <row r="37" spans="3:10" ht="24" customHeight="1">
      <c r="C37" s="136"/>
      <c r="D37" s="111"/>
      <c r="E37" s="105"/>
      <c r="F37" s="105"/>
      <c r="G37" s="106"/>
      <c r="H37" s="106"/>
      <c r="I37" s="8"/>
      <c r="J37" s="8"/>
    </row>
    <row r="38" spans="3:10" ht="24" customHeight="1">
      <c r="C38" s="136"/>
      <c r="D38" s="111"/>
      <c r="E38" s="105"/>
      <c r="F38" s="105"/>
      <c r="G38" s="106"/>
      <c r="H38" s="106"/>
      <c r="I38" s="8"/>
      <c r="J38" s="8"/>
    </row>
    <row r="39" spans="3:10" ht="24" customHeight="1">
      <c r="C39" s="136"/>
      <c r="D39" s="111"/>
      <c r="E39" s="105"/>
      <c r="F39" s="105"/>
      <c r="G39" s="106"/>
      <c r="H39" s="106"/>
      <c r="I39" s="8"/>
      <c r="J39" s="8"/>
    </row>
    <row r="40" spans="3:10" ht="24" customHeight="1">
      <c r="C40" s="136"/>
      <c r="D40" s="111"/>
      <c r="E40" s="105"/>
      <c r="F40" s="105"/>
      <c r="G40" s="106"/>
      <c r="H40" s="106"/>
      <c r="I40" s="8"/>
      <c r="J40" s="8"/>
    </row>
    <row r="41" spans="3:10" ht="24" customHeight="1">
      <c r="C41" s="136"/>
      <c r="D41" s="111"/>
      <c r="E41" s="105"/>
      <c r="F41" s="105"/>
      <c r="G41" s="106"/>
      <c r="H41" s="106"/>
      <c r="I41" s="8"/>
      <c r="J41" s="8"/>
    </row>
    <row r="42" spans="3:10" ht="24" customHeight="1">
      <c r="C42" s="136"/>
      <c r="D42" s="111"/>
      <c r="E42" s="105"/>
      <c r="F42" s="105"/>
      <c r="G42" s="106"/>
      <c r="H42" s="106"/>
      <c r="I42" s="8"/>
      <c r="J42" s="8"/>
    </row>
    <row r="43" spans="3:10" ht="24" customHeight="1">
      <c r="C43" s="136"/>
      <c r="D43" s="111"/>
      <c r="E43" s="105"/>
      <c r="F43" s="105"/>
      <c r="G43" s="106"/>
      <c r="H43" s="106"/>
      <c r="I43" s="8"/>
      <c r="J43" s="8"/>
    </row>
    <row r="44" spans="3:10" ht="24" customHeight="1">
      <c r="C44" s="136"/>
      <c r="D44" s="151"/>
      <c r="E44" s="105"/>
      <c r="F44" s="139"/>
      <c r="G44" s="106"/>
      <c r="H44" s="106"/>
      <c r="I44" s="8"/>
      <c r="J44" s="8"/>
    </row>
    <row r="45" spans="3:10" ht="24" customHeight="1">
      <c r="C45" s="136"/>
      <c r="D45" s="111"/>
      <c r="E45" s="105"/>
      <c r="F45" s="105"/>
      <c r="G45" s="106"/>
      <c r="H45" s="106"/>
      <c r="I45" s="8"/>
      <c r="J45" s="8"/>
    </row>
    <row r="46" spans="3:10" ht="24" customHeight="1">
      <c r="C46" s="136"/>
      <c r="D46" s="111"/>
      <c r="E46" s="105"/>
      <c r="F46" s="105"/>
      <c r="G46" s="106"/>
      <c r="H46" s="106"/>
      <c r="I46" s="8"/>
      <c r="J46" s="8"/>
    </row>
    <row r="47" spans="3:10" ht="24" customHeight="1">
      <c r="C47" s="136"/>
      <c r="D47" s="111"/>
      <c r="E47" s="105"/>
      <c r="F47" s="105"/>
      <c r="G47" s="106"/>
      <c r="H47" s="106"/>
      <c r="I47" s="8"/>
      <c r="J47" s="8"/>
    </row>
    <row r="48" spans="3:10" ht="24" customHeight="1">
      <c r="C48" s="136"/>
      <c r="D48" s="111"/>
      <c r="E48" s="105"/>
      <c r="F48" s="105"/>
      <c r="G48" s="106"/>
      <c r="H48" s="106"/>
      <c r="I48" s="8"/>
      <c r="J48" s="8"/>
    </row>
    <row r="49" spans="3:10" ht="24" customHeight="1">
      <c r="C49" s="136"/>
      <c r="D49" s="111"/>
      <c r="E49" s="105"/>
      <c r="F49" s="105"/>
      <c r="G49" s="106"/>
      <c r="H49" s="106"/>
      <c r="I49" s="8"/>
      <c r="J49" s="8"/>
    </row>
    <row r="50" spans="3:10" ht="24" customHeight="1">
      <c r="C50" s="136"/>
      <c r="D50" s="111"/>
      <c r="E50" s="105"/>
      <c r="F50" s="105"/>
      <c r="G50" s="106"/>
      <c r="H50" s="106"/>
      <c r="I50" s="8"/>
      <c r="J50" s="8"/>
    </row>
    <row r="51" spans="3:10" ht="24" customHeight="1">
      <c r="C51" s="136"/>
      <c r="D51" s="111"/>
      <c r="E51" s="105"/>
      <c r="F51" s="105"/>
      <c r="G51" s="106"/>
      <c r="H51" s="106"/>
      <c r="I51" s="8"/>
      <c r="J51" s="8"/>
    </row>
    <row r="52" spans="3:10" ht="24" customHeight="1">
      <c r="C52" s="136"/>
      <c r="D52" s="111"/>
      <c r="E52" s="105"/>
      <c r="F52" s="105"/>
      <c r="G52" s="106"/>
      <c r="H52" s="106"/>
      <c r="I52" s="8"/>
      <c r="J52" s="8"/>
    </row>
    <row r="53" spans="3:10" ht="24" customHeight="1">
      <c r="C53" s="136"/>
      <c r="D53" s="111"/>
      <c r="E53" s="105"/>
      <c r="F53" s="105"/>
      <c r="G53" s="106"/>
      <c r="H53" s="106"/>
      <c r="I53" s="8"/>
      <c r="J53" s="8"/>
    </row>
    <row r="54" spans="3:10" ht="24" customHeight="1">
      <c r="C54" s="136"/>
      <c r="D54" s="111"/>
      <c r="E54" s="105"/>
      <c r="F54" s="105"/>
      <c r="G54" s="106"/>
      <c r="H54" s="106"/>
      <c r="I54" s="8"/>
      <c r="J54" s="8"/>
    </row>
    <row r="55" spans="3:10" ht="24" customHeight="1">
      <c r="C55" s="136"/>
      <c r="D55" s="111"/>
      <c r="E55" s="105"/>
      <c r="F55" s="105"/>
      <c r="G55" s="106"/>
      <c r="H55" s="106"/>
      <c r="I55" s="8"/>
      <c r="J55" s="8"/>
    </row>
    <row r="56" spans="3:10" ht="24" customHeight="1">
      <c r="C56" s="136"/>
      <c r="D56" s="111"/>
      <c r="E56" s="105"/>
      <c r="F56" s="105"/>
      <c r="G56" s="106"/>
      <c r="H56" s="106"/>
      <c r="I56" s="8"/>
      <c r="J56" s="8"/>
    </row>
    <row r="57" spans="3:10" ht="24" customHeight="1">
      <c r="C57" s="136"/>
      <c r="D57" s="111"/>
      <c r="E57" s="105"/>
      <c r="F57" s="105"/>
      <c r="G57" s="106"/>
      <c r="H57" s="106"/>
      <c r="I57" s="8"/>
      <c r="J57" s="8"/>
    </row>
    <row r="58" spans="3:10" ht="24" customHeight="1">
      <c r="C58" s="136"/>
      <c r="D58" s="111"/>
      <c r="E58" s="105">
        <f>SUM(E7:E50)</f>
        <v>3175000</v>
      </c>
      <c r="F58" s="111"/>
      <c r="G58" s="111"/>
      <c r="H58" s="111"/>
      <c r="I58" s="8"/>
      <c r="J58" s="8"/>
    </row>
    <row r="61" spans="3:10" ht="15.75" thickBot="1"/>
    <row r="62" spans="3:10" ht="16.5" thickBot="1">
      <c r="D62" s="59" t="s">
        <v>68</v>
      </c>
      <c r="E62" s="60">
        <f>I3-E58</f>
        <v>1525000</v>
      </c>
    </row>
  </sheetData>
  <mergeCells count="4">
    <mergeCell ref="I3:J3"/>
    <mergeCell ref="C4:D4"/>
    <mergeCell ref="H4:I4"/>
    <mergeCell ref="G3:H3"/>
  </mergeCells>
  <pageMargins left="1.2" right="0.1" top="0.25" bottom="0.2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23</vt:i4>
      </vt:variant>
    </vt:vector>
  </HeadingPairs>
  <TitlesOfParts>
    <vt:vector size="51" baseType="lpstr">
      <vt:lpstr>Sheet1</vt:lpstr>
      <vt:lpstr>Summary</vt:lpstr>
      <vt:lpstr>ප්‍රතිපාදන 2017</vt:lpstr>
      <vt:lpstr>Sheet2</vt:lpstr>
      <vt:lpstr> වැටුප් හා චෙතන 1,001</vt:lpstr>
      <vt:lpstr>අතිකාල හා නි. වැටුප් 1,002</vt:lpstr>
      <vt:lpstr>අනෙකුත් දීමනා 1,003</vt:lpstr>
      <vt:lpstr>ගමන් වියදම් 1,101</vt:lpstr>
      <vt:lpstr> ලිපිද්‍රව්‍ය හා කාර්.උපක 1,201</vt:lpstr>
      <vt:lpstr>ඉන්ධන හා ලි.තෙල් 1,202</vt:lpstr>
      <vt:lpstr>වෙනත්  1,205</vt:lpstr>
      <vt:lpstr>වාහන 1,301</vt:lpstr>
      <vt:lpstr>යන්ත්‍ර සහ යන්ත්‍රෝප 1,302</vt:lpstr>
      <vt:lpstr>ගොඩනැගිලි ශ්‍රාවස්ති බත 1,303 i</vt:lpstr>
      <vt:lpstr>ගොඩනැගිලි ප්‍රා.ඉංජි 1,303 ii</vt:lpstr>
      <vt:lpstr>තැපැල් හා විදුලි සංදේශ 1,402 </vt:lpstr>
      <vt:lpstr>විදුලිය හා ජලය 1,403 </vt:lpstr>
      <vt:lpstr>වරිපනම් හා බදුකුලී 1,404 </vt:lpstr>
      <vt:lpstr>වෙනත්. 1,405</vt:lpstr>
      <vt:lpstr>දේපළණය පොළී 1,506</vt:lpstr>
      <vt:lpstr>වෙනත් 1,703</vt:lpstr>
      <vt:lpstr>ගෘහභාණ්ඩ හා කාර් උපකරණ 2,102</vt:lpstr>
      <vt:lpstr>යන්ත්‍ර සහ යන්ත්‍රාපකරණ 2,103</vt:lpstr>
      <vt:lpstr>ලගම පාසල</vt:lpstr>
      <vt:lpstr>ගොඩනැගිලි හා ඉදිකිරීම 2,104</vt:lpstr>
      <vt:lpstr>යන්ත්‍ර සහ යන්ත්‍රෝපකරණ 2,002 </vt:lpstr>
      <vt:lpstr>2,104  12</vt:lpstr>
      <vt:lpstr>2,104  16</vt:lpstr>
      <vt:lpstr>' ලිපිද්‍රව්‍ය හා කාර්.උපක 1,201'!Print_Area</vt:lpstr>
      <vt:lpstr>' වැටුප් හා චෙතන 1,001'!Print_Area</vt:lpstr>
      <vt:lpstr>Sheet1!Print_Area</vt:lpstr>
      <vt:lpstr>Sheet2!Print_Area</vt:lpstr>
      <vt:lpstr>Summary!Print_Area</vt:lpstr>
      <vt:lpstr>'අතිකාල හා නි. වැටුප් 1,002'!Print_Area</vt:lpstr>
      <vt:lpstr>'අනෙකුත් දීමනා 1,003'!Print_Area</vt:lpstr>
      <vt:lpstr>'ඉන්ධන හා ලි.තෙල් 1,202'!Print_Area</vt:lpstr>
      <vt:lpstr>'ගමන් වියදම් 1,101'!Print_Area</vt:lpstr>
      <vt:lpstr>'ගෘහභාණ්ඩ හා කාර් උපකරණ 2,102'!Print_Area</vt:lpstr>
      <vt:lpstr>'ගොඩනැගිලි ප්‍රා.ඉංජි 1,303 ii'!Print_Area</vt:lpstr>
      <vt:lpstr>'ගොඩනැගිලි ශ්‍රාවස්ති බත 1,303 i'!Print_Area</vt:lpstr>
      <vt:lpstr>'තැපැල් හා විදුලි සංදේශ 1,402 '!Print_Area</vt:lpstr>
      <vt:lpstr>'දේපළණය පොළී 1,506'!Print_Area</vt:lpstr>
      <vt:lpstr>'යන්ත්‍ර සහ යන්ත්‍රාපකරණ 2,103'!Print_Area</vt:lpstr>
      <vt:lpstr>'යන්ත්‍ර සහ යන්ත්‍රෝප 1,302'!Print_Area</vt:lpstr>
      <vt:lpstr>'වරිපනම් හා බදුකුලී 1,404 '!Print_Area</vt:lpstr>
      <vt:lpstr>'වාහන 1,301'!Print_Area</vt:lpstr>
      <vt:lpstr>'විදුලිය හා ජලය 1,403 '!Print_Area</vt:lpstr>
      <vt:lpstr>'වෙනත්  1,205'!Print_Area</vt:lpstr>
      <vt:lpstr>'වෙනත් 1,703'!Print_Area</vt:lpstr>
      <vt:lpstr>'වෙනත්. 1,405'!Print_Area</vt:lpstr>
      <vt:lpstr>' වැටුප් හා චෙතන 1,001'!Print_Titles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Rohitha</dc:creator>
  <cp:lastModifiedBy>Kalinga</cp:lastModifiedBy>
  <cp:lastPrinted>2017-01-25T07:07:51Z</cp:lastPrinted>
  <dcterms:created xsi:type="dcterms:W3CDTF">2015-03-27T03:05:42Z</dcterms:created>
  <dcterms:modified xsi:type="dcterms:W3CDTF">2017-07-11T06:19:19Z</dcterms:modified>
</cp:coreProperties>
</file>